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601" activeTab="0"/>
  </bookViews>
  <sheets>
    <sheet name="tävl-sl" sheetId="1" r:id="rId1"/>
    <sheet name="tävl-sl-2" sheetId="2" r:id="rId2"/>
    <sheet name="tävl-bänk" sheetId="3" r:id="rId3"/>
    <sheet name="tävl-bänk-2" sheetId="4" r:id="rId4"/>
    <sheet name="tk-sen-sl" sheetId="5" r:id="rId5"/>
    <sheet name="tk-sen-bänk" sheetId="6" r:id="rId6"/>
    <sheet name="tk-jun-sl" sheetId="7" r:id="rId7"/>
    <sheet name="tk-jun-bänk" sheetId="8" r:id="rId8"/>
    <sheet name="Koefficienter" sheetId="9" r:id="rId9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<sst xmlns="http://schemas.openxmlformats.org/spreadsheetml/2006/main" count="422" uniqueCount="112">
  <si>
    <t>TÄVLINGSPROTOKOLL</t>
  </si>
  <si>
    <t>Arrangör:</t>
  </si>
  <si>
    <t>BÄNKPRESS</t>
  </si>
  <si>
    <t>Adress:</t>
  </si>
  <si>
    <t>Postadress:</t>
  </si>
  <si>
    <t>TÄVLING:</t>
  </si>
  <si>
    <t>Antal blad: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</si>
  <si>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</si>
  <si>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</si>
  <si>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</si>
  <si>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</si>
  <si>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</si>
  <si>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</si>
  <si>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</si>
  <si>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</si>
  <si>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Res.Poäng</t>
  </si>
  <si>
    <t>Plac</t>
  </si>
  <si>
    <t>4:e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</si>
  <si>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</si>
  <si>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</si>
  <si>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</si>
  <si>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</si>
  <si>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</si>
  <si>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</si>
  <si>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</si>
  <si>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</si>
  <si>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 xml:space="preserve">Viktklass:                          kg 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</si>
  <si>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</si>
  <si>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</si>
  <si>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</si>
  <si>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</si>
  <si>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</si>
  <si>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</si>
  <si>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</si>
  <si>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</si>
  <si>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</si>
  <si>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</si>
  <si>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</si>
  <si>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2</t>
  </si>
  <si>
    <t>Blad: 1</t>
  </si>
  <si>
    <t>Antal blad: 2</t>
  </si>
  <si>
    <t>Blad: 2</t>
  </si>
  <si>
    <t xml:space="preserve">Viktklass:                   kg </t>
  </si>
  <si>
    <t xml:space="preserve">Viktklass:                    kg </t>
  </si>
  <si>
    <t>fört den</t>
  </si>
  <si>
    <t>-</t>
  </si>
  <si>
    <t>2004-02-14</t>
  </si>
  <si>
    <t>Anders Johansson</t>
  </si>
  <si>
    <t>Kalmar AK</t>
  </si>
  <si>
    <t>Fredrik Åkelund</t>
  </si>
  <si>
    <t>TK Trossö</t>
  </si>
  <si>
    <t>Vidar Aldorsson</t>
  </si>
  <si>
    <t>Jörgen Holm</t>
  </si>
  <si>
    <t>Sven-Åke Albertsson</t>
  </si>
  <si>
    <t>Tommy Karlsson</t>
  </si>
  <si>
    <t>Magnus Arvidsson</t>
  </si>
  <si>
    <t>Ramdala IF</t>
  </si>
  <si>
    <t>Jonas Forsmark</t>
  </si>
  <si>
    <t>Serien omg 1</t>
  </si>
  <si>
    <t>Edin Shporta</t>
  </si>
  <si>
    <t>Dan Magnusson</t>
  </si>
  <si>
    <t>Jonas Andersson</t>
  </si>
  <si>
    <t>Bernt Larsson</t>
  </si>
  <si>
    <t>Erik Hjalmarsson</t>
  </si>
  <si>
    <t>Mushfivq Haciyer</t>
  </si>
  <si>
    <t>Göran Johansson</t>
  </si>
  <si>
    <t>Bänk omg 1</t>
  </si>
  <si>
    <t>Tobias Abrahamsson</t>
  </si>
  <si>
    <t>Conny Andersson</t>
  </si>
  <si>
    <t>Henrik Jurvin</t>
  </si>
  <si>
    <t>Patrik Björklund</t>
  </si>
  <si>
    <t>c/o Koistinen Skepparegatan 32</t>
  </si>
  <si>
    <t>37135 Karlskrona</t>
  </si>
  <si>
    <t>X</t>
  </si>
  <si>
    <t>SENIOR</t>
  </si>
  <si>
    <t>SERIEPROTOKOLL</t>
  </si>
  <si>
    <t>ALLA PROTOKOLL SÄNDES:</t>
  </si>
  <si>
    <t>JUNIOR</t>
  </si>
  <si>
    <t>Svenska Styrkelyftförbundet</t>
  </si>
  <si>
    <t>VETERAN</t>
  </si>
  <si>
    <t>STYRKELYFT</t>
  </si>
  <si>
    <t>Box 112</t>
  </si>
  <si>
    <t>UNGDOM</t>
  </si>
  <si>
    <t>141 28 Huddinge</t>
  </si>
  <si>
    <t>DAMER</t>
  </si>
  <si>
    <t>OMGÅNG</t>
  </si>
  <si>
    <t>DATUM</t>
  </si>
  <si>
    <t>DIV</t>
  </si>
  <si>
    <t>Licensnummer</t>
  </si>
  <si>
    <t>KROPPS</t>
  </si>
  <si>
    <t>KOEFF.</t>
  </si>
  <si>
    <t>BEN KILO</t>
  </si>
  <si>
    <t>BÄNK KILO</t>
  </si>
  <si>
    <t>MARK KILO</t>
  </si>
  <si>
    <t>Totalt kilo</t>
  </si>
  <si>
    <t>TOTALT POÄNG</t>
  </si>
  <si>
    <t>VIKT</t>
  </si>
  <si>
    <t>GÖRAN JOHANSSON</t>
  </si>
  <si>
    <t>SVEN-ÅKE ALBERTSSON</t>
  </si>
  <si>
    <t>JÖRGEN HOLM</t>
  </si>
  <si>
    <t>FREDRIK ÅKELUND</t>
  </si>
  <si>
    <t>ERIK HJALMARSSON</t>
  </si>
  <si>
    <t>SUMMA LAGPOÄNG</t>
  </si>
  <si>
    <t>TÄVLINGSLEDARE</t>
  </si>
  <si>
    <t>BOK NR.</t>
  </si>
  <si>
    <t>BÄNK 1</t>
  </si>
  <si>
    <t>BÄNK 2</t>
  </si>
  <si>
    <t>BÄNK3</t>
  </si>
  <si>
    <t>BÄSTA BÄNK</t>
  </si>
  <si>
    <t>CONNY ANDERSSON</t>
  </si>
  <si>
    <t>BOKNR:</t>
  </si>
  <si>
    <t>HENRIK JURVIN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</si>
</sst>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1" xfId="0" applyNumberFormat="1" applyFont="1" applyBorder="1" applyAlignment="1" applyProtection="1">
      <alignment horizontal="left"/>
      <protection locked="0"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49" fontId="0" fillId="0" borderId="19" xfId="0" applyNumberForma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4" fontId="7" fillId="0" borderId="12" xfId="0" applyNumberFormat="1" applyFont="1" applyBorder="1" applyAlignment="1" applyProtection="1">
      <alignment horizontal="center"/>
      <protection/>
    </xf>
    <xf numFmtId="164" fontId="7" fillId="0" borderId="9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164" fontId="7" fillId="0" borderId="19" xfId="0" applyNumberFormat="1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4" fontId="7" fillId="0" borderId="8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7" fillId="0" borderId="19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8" xfId="0" applyNumberFormat="1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7" xfId="0" applyBorder="1" applyAlignment="1" applyProtection="1">
      <alignment horizontal="center"/>
      <protection locked="0"/>
    </xf>
    <xf numFmtId="0" fontId="5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7" xfId="0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/>
    </xf>
    <xf numFmtId="0" fontId="7" fillId="0" borderId="9" xfId="0" applyFont="1" applyBorder="1" applyAlignment="1">
      <alignment/>
    </xf>
    <xf numFmtId="164" fontId="5" fillId="0" borderId="9" xfId="0" applyNumberFormat="1" applyFont="1" applyBorder="1" applyAlignment="1" applyProtection="1">
      <alignment horizontal="center"/>
      <protection/>
    </xf>
    <xf numFmtId="164" fontId="7" fillId="0" borderId="9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8" xfId="0" applyNumberFormat="1" applyFont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center"/>
      <protection locked="0"/>
    </xf>
    <xf numFmtId="165" fontId="10" fillId="0" borderId="9" xfId="0" applyNumberFormat="1" applyFont="1" applyBorder="1" applyAlignment="1" applyProtection="1">
      <alignment horizontal="center"/>
      <protection locked="0"/>
    </xf>
    <xf numFmtId="164" fontId="4" fillId="0" borderId="30" xfId="0" applyNumberFormat="1" applyFont="1" applyBorder="1" applyAlignment="1" applyProtection="1">
      <alignment horizontal="center"/>
      <protection/>
    </xf>
    <xf numFmtId="164" fontId="10" fillId="0" borderId="3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164" fontId="10" fillId="0" borderId="11" xfId="0" applyNumberFormat="1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64" fontId="10" fillId="0" borderId="19" xfId="0" applyNumberFormat="1" applyFont="1" applyBorder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164" fontId="4" fillId="0" borderId="31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/>
    </xf>
    <xf numFmtId="164" fontId="0" fillId="0" borderId="27" xfId="0" applyNumberFormat="1" applyFont="1" applyBorder="1" applyAlignment="1" applyProtection="1">
      <alignment horizontal="left"/>
      <protection/>
    </xf>
    <xf numFmtId="164" fontId="13" fillId="0" borderId="3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164" fontId="4" fillId="0" borderId="3" xfId="0" applyNumberFormat="1" applyFont="1" applyBorder="1" applyAlignment="1" applyProtection="1">
      <alignment horizontal="center"/>
      <protection/>
    </xf>
    <xf numFmtId="164" fontId="4" fillId="0" borderId="7" xfId="0" applyNumberFormat="1" applyFont="1" applyBorder="1" applyAlignment="1" applyProtection="1">
      <alignment horizontal="center"/>
      <protection/>
    </xf>
    <xf numFmtId="164" fontId="4" fillId="0" borderId="9" xfId="0" applyNumberFormat="1" applyFont="1" applyBorder="1" applyAlignment="1" applyProtection="1">
      <alignment horizontal="center"/>
      <protection/>
    </xf>
    <xf numFmtId="164" fontId="4" fillId="0" borderId="27" xfId="0" applyNumberFormat="1" applyFont="1" applyBorder="1" applyAlignment="1" applyProtection="1">
      <alignment horizontal="center"/>
      <protection/>
    </xf>
    <xf numFmtId="164" fontId="4" fillId="0" borderId="18" xfId="0" applyNumberFormat="1" applyFont="1" applyBorder="1" applyAlignment="1" applyProtection="1">
      <alignment horizontal="center"/>
      <protection/>
    </xf>
    <xf numFmtId="164" fontId="10" fillId="0" borderId="26" xfId="0" applyNumberFormat="1" applyFont="1" applyBorder="1" applyAlignment="1" applyProtection="1">
      <alignment horizontal="center"/>
      <protection/>
    </xf>
    <xf numFmtId="164" fontId="1" fillId="0" borderId="27" xfId="0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left"/>
      <protection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showZeros="0" tabSelected="1" zoomScale="70" zoomScaleNormal="70" workbookViewId="0" topLeftCell="A1">
      <selection activeCell="W6" sqref="W6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3.7109375" style="1" customWidth="1"/>
    <col min="6" max="6" width="5.851562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7109375" style="1" customWidth="1"/>
    <col min="13" max="13" width="6.421875" style="1" customWidth="1"/>
    <col min="14" max="14" width="7.00390625" style="1" customWidth="1"/>
    <col min="15" max="15" width="0.85546875" style="2" customWidth="1"/>
    <col min="16" max="17" width="6.851562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6.7109375" style="2" customWidth="1"/>
    <col min="24" max="24" width="8.00390625" style="4" customWidth="1"/>
    <col min="25" max="25" width="11.421875" style="3" customWidth="1"/>
    <col min="26" max="26" width="5.7109375" style="1" customWidth="1"/>
    <col min="27" max="27" width="5.140625" style="1" customWidth="1"/>
    <col min="28" max="28" width="5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36"/>
      <c r="L1" s="18"/>
      <c r="M1" s="18"/>
      <c r="N1" s="18"/>
      <c r="O1" s="36"/>
      <c r="P1" s="36"/>
      <c r="Q1" s="36"/>
      <c r="R1" s="18"/>
      <c r="S1" s="18"/>
      <c r="T1" s="18"/>
      <c r="U1" s="36"/>
      <c r="V1" s="36"/>
      <c r="W1" s="36"/>
      <c r="X1" s="37"/>
      <c r="Y1" s="38"/>
      <c r="Z1" s="18"/>
      <c r="AA1" s="18"/>
      <c r="AB1" s="18"/>
      <c r="AC1" s="18"/>
    </row>
    <row r="2" spans="1:29" ht="15" customHeight="1">
      <c r="A2" s="14"/>
      <c r="B2" s="39"/>
      <c r="AC2" s="16"/>
    </row>
    <row r="3" spans="1:29" s="5" customFormat="1" ht="18.75" customHeight="1">
      <c r="A3" s="65"/>
      <c r="B3" s="64"/>
      <c r="C3" s="9"/>
      <c r="D3" s="9"/>
      <c r="E3" s="9"/>
      <c r="F3" s="9"/>
      <c r="G3" s="9"/>
      <c r="H3" s="9"/>
      <c r="I3" s="60" t="s">
        <v>25</v>
      </c>
      <c r="J3" s="56"/>
      <c r="K3" s="56"/>
      <c r="L3" s="9"/>
      <c r="M3" s="9"/>
      <c r="N3" s="9"/>
      <c r="O3" s="40"/>
      <c r="P3" s="40"/>
      <c r="Q3" s="56"/>
      <c r="R3" s="9"/>
      <c r="S3" s="9"/>
      <c r="T3" s="10" t="s">
        <v>1</v>
      </c>
      <c r="U3" s="10"/>
      <c r="V3" s="10"/>
      <c r="W3" s="53" t="s">
        <v>50</v>
      </c>
      <c r="X3" s="8"/>
      <c r="Y3" s="8"/>
      <c r="Z3" s="8"/>
      <c r="AA3" s="8"/>
      <c r="AB3" s="8"/>
      <c r="AC3" s="58"/>
    </row>
    <row r="4" spans="1:29" s="5" customFormat="1" ht="18.75" customHeight="1">
      <c r="A4" s="54"/>
      <c r="B4" s="9"/>
      <c r="C4" s="9"/>
      <c r="D4" s="9"/>
      <c r="E4" s="9"/>
      <c r="F4" s="9"/>
      <c r="G4" s="9"/>
      <c r="H4" s="9"/>
      <c r="I4" s="60" t="s">
        <v>0</v>
      </c>
      <c r="J4" s="9"/>
      <c r="K4" s="55"/>
      <c r="L4" s="9"/>
      <c r="M4" s="9"/>
      <c r="N4" s="9"/>
      <c r="O4" s="40"/>
      <c r="P4" s="40"/>
      <c r="Q4" s="56"/>
      <c r="R4" s="9"/>
      <c r="S4" s="9"/>
      <c r="T4" s="10" t="s">
        <v>3</v>
      </c>
      <c r="U4" s="10"/>
      <c r="V4" s="10"/>
      <c r="W4" s="53" t="s">
        <v>71</v>
      </c>
      <c r="X4" s="8"/>
      <c r="Y4" s="8"/>
      <c r="Z4" s="8"/>
      <c r="AA4" s="8"/>
      <c r="AB4" s="8"/>
      <c r="AC4" s="58"/>
    </row>
    <row r="5" spans="1:29" s="5" customFormat="1" ht="18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56"/>
      <c r="L5" s="9"/>
      <c r="M5" s="9"/>
      <c r="N5" s="9"/>
      <c r="O5" s="40"/>
      <c r="P5" s="40"/>
      <c r="Q5" s="56"/>
      <c r="R5" s="9"/>
      <c r="S5" s="9"/>
      <c r="T5" s="10" t="s">
        <v>4</v>
      </c>
      <c r="U5" s="10"/>
      <c r="V5" s="10"/>
      <c r="W5" s="53" t="s">
        <v>72</v>
      </c>
      <c r="X5" s="8"/>
      <c r="Y5" s="8"/>
      <c r="Z5" s="8"/>
      <c r="AA5" s="8"/>
      <c r="AB5" s="8"/>
      <c r="AC5" s="58"/>
    </row>
    <row r="6" spans="1:29" s="5" customFormat="1" ht="18.75" customHeight="1">
      <c r="A6" s="54"/>
      <c r="B6" s="9"/>
      <c r="C6" s="9"/>
      <c r="D6" s="9"/>
      <c r="E6" s="9"/>
      <c r="F6" s="9"/>
      <c r="G6" s="9"/>
      <c r="H6" s="8" t="s">
        <v>44</v>
      </c>
      <c r="I6" s="8"/>
      <c r="J6" s="8" t="s">
        <v>46</v>
      </c>
      <c r="K6" s="8"/>
      <c r="L6" s="9"/>
      <c r="M6" s="9"/>
      <c r="N6" s="9"/>
      <c r="O6" s="40"/>
      <c r="P6" s="40"/>
      <c r="Q6" s="56"/>
      <c r="R6" s="9"/>
      <c r="S6" s="9"/>
      <c r="AC6" s="58"/>
    </row>
    <row r="7" spans="1:29" s="5" customFormat="1" ht="16.5" customHeight="1">
      <c r="A7" s="59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8"/>
      <c r="AA7" s="8"/>
      <c r="AB7" s="8"/>
      <c r="AC7" s="57"/>
    </row>
    <row r="8" spans="13:23" s="5" customFormat="1" ht="16.5" customHeight="1">
      <c r="M8" s="9"/>
      <c r="N8" s="9"/>
      <c r="O8" s="7"/>
      <c r="P8" s="7"/>
      <c r="Q8" s="7"/>
      <c r="U8" s="7"/>
      <c r="V8" s="7"/>
      <c r="W8" s="7"/>
    </row>
    <row r="9" spans="1:29" s="5" customFormat="1" ht="16.5" customHeight="1">
      <c r="A9" s="52" t="s">
        <v>26</v>
      </c>
      <c r="B9" s="52"/>
      <c r="C9" s="8"/>
      <c r="E9" s="8" t="s">
        <v>39</v>
      </c>
      <c r="F9" s="61"/>
      <c r="G9" s="8" t="s">
        <v>6</v>
      </c>
      <c r="H9" s="52"/>
      <c r="I9" s="8" t="s">
        <v>38</v>
      </c>
      <c r="L9" s="56" t="s">
        <v>5</v>
      </c>
      <c r="M9" s="9"/>
      <c r="N9" s="52" t="s">
        <v>58</v>
      </c>
      <c r="O9" s="8"/>
      <c r="P9" s="8"/>
      <c r="Q9" s="10"/>
      <c r="R9" s="8"/>
      <c r="S9" s="8"/>
      <c r="T9" s="56" t="s">
        <v>7</v>
      </c>
      <c r="U9" s="56"/>
      <c r="V9" s="56"/>
      <c r="W9" s="53"/>
      <c r="X9" s="8"/>
      <c r="Y9" s="8"/>
      <c r="Z9" s="8"/>
      <c r="AA9" s="8"/>
      <c r="AB9" s="8"/>
      <c r="AC9" s="9"/>
    </row>
    <row r="10" spans="11:23" s="5" customFormat="1" ht="16.5" customHeight="1">
      <c r="K10" s="7"/>
      <c r="O10" s="7"/>
      <c r="P10" s="7"/>
      <c r="Q10" s="7"/>
      <c r="U10" s="7"/>
      <c r="V10" s="7"/>
      <c r="W10" s="7"/>
    </row>
    <row r="11" spans="1:29" ht="15" customHeight="1">
      <c r="A11" s="12" t="s">
        <v>8</v>
      </c>
      <c r="B11" s="12" t="s">
        <v>9</v>
      </c>
      <c r="C11" s="12" t="s">
        <v>10</v>
      </c>
      <c r="D11" s="14" t="s">
        <v>11</v>
      </c>
      <c r="E11" s="14" t="s">
        <v>12</v>
      </c>
      <c r="F11" s="16"/>
      <c r="G11" s="14"/>
      <c r="H11" s="15" t="s">
        <v>27</v>
      </c>
      <c r="I11" s="16"/>
      <c r="J11" s="20"/>
      <c r="K11" s="20" t="s">
        <v>28</v>
      </c>
      <c r="L11" s="14"/>
      <c r="M11" s="15" t="s">
        <v>2</v>
      </c>
      <c r="N11" s="22"/>
      <c r="O11"/>
      <c r="P11" s="20" t="s">
        <v>29</v>
      </c>
      <c r="Q11" s="23" t="s">
        <v>30</v>
      </c>
      <c r="R11" s="14"/>
      <c r="S11" s="15" t="s">
        <v>31</v>
      </c>
      <c r="T11" s="16"/>
      <c r="U11"/>
      <c r="V11" s="20" t="s">
        <v>32</v>
      </c>
      <c r="W11" s="20" t="s">
        <v>33</v>
      </c>
      <c r="X11" s="24" t="s">
        <v>14</v>
      </c>
      <c r="Y11" s="26" t="s">
        <v>34</v>
      </c>
      <c r="Z11" s="12" t="s">
        <v>16</v>
      </c>
      <c r="AA11" s="12" t="s">
        <v>17</v>
      </c>
      <c r="AB11" s="12" t="s">
        <v>17</v>
      </c>
      <c r="AC11" s="12" t="s">
        <v>17</v>
      </c>
    </row>
    <row r="12" spans="1:29" s="39" customFormat="1" ht="15" customHeight="1">
      <c r="A12" s="13" t="s">
        <v>18</v>
      </c>
      <c r="B12" s="13"/>
      <c r="C12" s="13"/>
      <c r="D12" s="17"/>
      <c r="E12" s="17"/>
      <c r="F12" s="19"/>
      <c r="G12" s="17">
        <v>1</v>
      </c>
      <c r="H12" s="18">
        <v>2</v>
      </c>
      <c r="I12" s="19">
        <v>3</v>
      </c>
      <c r="J12" s="21"/>
      <c r="K12" s="21" t="s">
        <v>13</v>
      </c>
      <c r="L12" s="17">
        <v>1</v>
      </c>
      <c r="M12" s="18">
        <v>2</v>
      </c>
      <c r="N12" s="19">
        <v>3</v>
      </c>
      <c r="O12"/>
      <c r="P12" s="21" t="s">
        <v>13</v>
      </c>
      <c r="Q12" s="21" t="s">
        <v>35</v>
      </c>
      <c r="R12" s="17">
        <v>1</v>
      </c>
      <c r="S12" s="18">
        <v>2</v>
      </c>
      <c r="T12" s="19">
        <v>3</v>
      </c>
      <c r="U12"/>
      <c r="V12" s="21" t="s">
        <v>13</v>
      </c>
      <c r="W12" s="21"/>
      <c r="X12" s="25"/>
      <c r="Y12" s="27"/>
      <c r="Z12" s="13"/>
      <c r="AA12" s="13"/>
      <c r="AB12" s="13"/>
      <c r="AC12" s="13"/>
    </row>
    <row r="13" spans="1:29" s="39" customFormat="1" ht="18" customHeight="1">
      <c r="A13" s="131">
        <v>580609</v>
      </c>
      <c r="B13" s="90">
        <v>117</v>
      </c>
      <c r="C13" s="132"/>
      <c r="D13" s="133" t="s">
        <v>47</v>
      </c>
      <c r="E13" s="137" t="s">
        <v>48</v>
      </c>
      <c r="F13" s="139"/>
      <c r="G13" s="70">
        <v>140</v>
      </c>
      <c r="H13" s="44">
        <v>160</v>
      </c>
      <c r="I13" s="44">
        <v>180</v>
      </c>
      <c r="J13" s="42">
        <f>MAX(G13,H13,I13)</f>
        <v>180</v>
      </c>
      <c r="K13" s="43">
        <f>IF(J13&lt;0,0,J13)</f>
        <v>180</v>
      </c>
      <c r="L13" s="101">
        <v>-115</v>
      </c>
      <c r="M13" s="98">
        <v>120</v>
      </c>
      <c r="N13" s="98">
        <v>130</v>
      </c>
      <c r="O13" s="43">
        <f>MAX(L13,M13,N13)</f>
        <v>130</v>
      </c>
      <c r="P13" s="43">
        <f>IF(O13&lt;0,0,O13)</f>
        <v>130</v>
      </c>
      <c r="Q13" s="43">
        <f>SUM(K13+P13)</f>
        <v>310</v>
      </c>
      <c r="R13" s="70">
        <v>140</v>
      </c>
      <c r="S13" s="44">
        <v>160</v>
      </c>
      <c r="T13" s="44">
        <v>180</v>
      </c>
      <c r="U13" s="43">
        <f aca="true" t="shared" si="0" ref="U13:U27">MAX(R13,S13,T13)</f>
        <v>180</v>
      </c>
      <c r="V13" s="43">
        <f aca="true" t="shared" si="1" ref="V13:V27">IF(U13&lt;0,0,U13)</f>
        <v>180</v>
      </c>
      <c r="W13" s="43">
        <f aca="true" t="shared" si="2" ref="W13:W27">SUM(K13+P13+V13)</f>
        <v>490</v>
      </c>
      <c r="X13" s="45">
        <f>IF(B13&lt;&gt;0,VLOOKUP(INT(B13),Wilksmen,(B13-INT(B13))*10+2),0)</f>
        <v>0.5785</v>
      </c>
      <c r="Y13" s="42">
        <f aca="true" t="shared" si="3" ref="Y13:Y27">SUM(W13*X13)</f>
        <v>283.46500000000003</v>
      </c>
      <c r="Z13" s="46"/>
      <c r="AA13" s="46"/>
      <c r="AB13" s="46"/>
      <c r="AC13" s="46"/>
    </row>
    <row r="14" spans="1:29" s="39" customFormat="1" ht="18" customHeight="1">
      <c r="A14" s="127">
        <v>800304</v>
      </c>
      <c r="B14" s="99">
        <v>76.45</v>
      </c>
      <c r="C14" s="128"/>
      <c r="D14" s="129" t="s">
        <v>49</v>
      </c>
      <c r="E14" s="137" t="s">
        <v>50</v>
      </c>
      <c r="F14" s="71"/>
      <c r="G14" s="70">
        <v>100</v>
      </c>
      <c r="H14" s="44" t="s">
        <v>45</v>
      </c>
      <c r="I14" s="44" t="s">
        <v>45</v>
      </c>
      <c r="J14" s="42">
        <f aca="true" t="shared" si="4" ref="J14:J27">MAX(G14,H14,I14)</f>
        <v>100</v>
      </c>
      <c r="K14" s="43">
        <f aca="true" t="shared" si="5" ref="K14:K27">IF(J14&lt;0,0,J14)</f>
        <v>100</v>
      </c>
      <c r="L14" s="101">
        <v>140</v>
      </c>
      <c r="M14" s="98">
        <v>-150</v>
      </c>
      <c r="N14" s="98">
        <v>150</v>
      </c>
      <c r="O14" s="43">
        <f aca="true" t="shared" si="6" ref="O14:O27">MAX(L14,M14,N14)</f>
        <v>150</v>
      </c>
      <c r="P14" s="43">
        <f aca="true" t="shared" si="7" ref="P14:P27">IF(O14&lt;0,0,O14)</f>
        <v>150</v>
      </c>
      <c r="Q14" s="43">
        <f>SUM(K14+P14)</f>
        <v>250</v>
      </c>
      <c r="R14" s="70">
        <v>140</v>
      </c>
      <c r="S14" s="44" t="s">
        <v>45</v>
      </c>
      <c r="T14" s="44" t="s">
        <v>45</v>
      </c>
      <c r="U14" s="43">
        <f t="shared" si="0"/>
        <v>140</v>
      </c>
      <c r="V14" s="43">
        <f t="shared" si="1"/>
        <v>140</v>
      </c>
      <c r="W14" s="43">
        <f t="shared" si="2"/>
        <v>390</v>
      </c>
      <c r="X14" s="45">
        <f aca="true" t="shared" si="8" ref="X14:X27">IF(B14&lt;&gt;0,VLOOKUP(INT(B14),Wilksmen,(B14-INT(B14))*10+2),0)</f>
        <v>0.7036</v>
      </c>
      <c r="Y14" s="42">
        <f t="shared" si="3"/>
        <v>274.404</v>
      </c>
      <c r="Z14" s="44"/>
      <c r="AA14" s="44"/>
      <c r="AB14" s="44"/>
      <c r="AC14" s="44"/>
    </row>
    <row r="15" spans="1:29" s="39" customFormat="1" ht="18" customHeight="1">
      <c r="A15" s="135">
        <v>450206</v>
      </c>
      <c r="B15" s="107">
        <v>81.15</v>
      </c>
      <c r="C15" s="136"/>
      <c r="D15" s="137" t="s">
        <v>51</v>
      </c>
      <c r="E15" s="137" t="s">
        <v>48</v>
      </c>
      <c r="F15" s="70"/>
      <c r="G15" s="70">
        <v>-180</v>
      </c>
      <c r="H15" s="44">
        <v>-180</v>
      </c>
      <c r="I15" s="44">
        <v>-190</v>
      </c>
      <c r="J15" s="42">
        <f t="shared" si="4"/>
        <v>-180</v>
      </c>
      <c r="K15" s="43">
        <f t="shared" si="5"/>
        <v>0</v>
      </c>
      <c r="L15" s="70" t="s">
        <v>45</v>
      </c>
      <c r="M15" s="44" t="s">
        <v>45</v>
      </c>
      <c r="N15" s="44" t="s">
        <v>45</v>
      </c>
      <c r="O15" s="43">
        <f t="shared" si="6"/>
        <v>0</v>
      </c>
      <c r="P15" s="43">
        <f t="shared" si="7"/>
        <v>0</v>
      </c>
      <c r="Q15" s="43">
        <f>SUM(K15+P15)</f>
        <v>0</v>
      </c>
      <c r="R15" s="70" t="s">
        <v>45</v>
      </c>
      <c r="S15" s="44" t="s">
        <v>45</v>
      </c>
      <c r="T15" s="44" t="s">
        <v>45</v>
      </c>
      <c r="U15" s="43">
        <f t="shared" si="0"/>
        <v>0</v>
      </c>
      <c r="V15" s="43">
        <f t="shared" si="1"/>
        <v>0</v>
      </c>
      <c r="W15" s="43">
        <f t="shared" si="2"/>
        <v>0</v>
      </c>
      <c r="X15" s="45">
        <f t="shared" si="8"/>
        <v>0.6769</v>
      </c>
      <c r="Y15" s="42">
        <f t="shared" si="3"/>
        <v>0</v>
      </c>
      <c r="Z15" s="44"/>
      <c r="AA15" s="44"/>
      <c r="AB15" s="44"/>
      <c r="AC15" s="44"/>
    </row>
    <row r="16" spans="1:29" s="39" customFormat="1" ht="18" customHeight="1">
      <c r="A16" s="127">
        <v>480201</v>
      </c>
      <c r="B16" s="99">
        <v>90.2</v>
      </c>
      <c r="C16" s="128"/>
      <c r="D16" s="129" t="s">
        <v>52</v>
      </c>
      <c r="E16" s="137" t="s">
        <v>50</v>
      </c>
      <c r="F16" s="71"/>
      <c r="G16" s="70">
        <v>180</v>
      </c>
      <c r="H16" s="44">
        <v>190</v>
      </c>
      <c r="I16" s="44">
        <v>200</v>
      </c>
      <c r="J16" s="42">
        <f t="shared" si="4"/>
        <v>200</v>
      </c>
      <c r="K16" s="43">
        <f t="shared" si="5"/>
        <v>200</v>
      </c>
      <c r="L16" s="101">
        <v>120</v>
      </c>
      <c r="M16" s="98">
        <v>130</v>
      </c>
      <c r="N16" s="98" t="s">
        <v>45</v>
      </c>
      <c r="O16" s="43">
        <f t="shared" si="6"/>
        <v>130</v>
      </c>
      <c r="P16" s="43">
        <f t="shared" si="7"/>
        <v>130</v>
      </c>
      <c r="Q16" s="43">
        <f>SUM(K16+P16)</f>
        <v>330</v>
      </c>
      <c r="R16" s="70">
        <v>210</v>
      </c>
      <c r="S16" s="44">
        <v>230</v>
      </c>
      <c r="T16" s="44">
        <v>240</v>
      </c>
      <c r="U16" s="43">
        <f t="shared" si="0"/>
        <v>240</v>
      </c>
      <c r="V16" s="43">
        <f t="shared" si="1"/>
        <v>240</v>
      </c>
      <c r="W16" s="43">
        <f t="shared" si="2"/>
        <v>570</v>
      </c>
      <c r="X16" s="45">
        <f t="shared" si="8"/>
        <v>0.6377</v>
      </c>
      <c r="Y16" s="42">
        <f t="shared" si="3"/>
        <v>363.48900000000003</v>
      </c>
      <c r="Z16" s="44"/>
      <c r="AA16" s="44"/>
      <c r="AB16" s="44"/>
      <c r="AC16" s="44"/>
    </row>
    <row r="17" spans="1:29" s="39" customFormat="1" ht="18" customHeight="1">
      <c r="A17" s="135">
        <v>531124</v>
      </c>
      <c r="B17" s="107">
        <v>89.6</v>
      </c>
      <c r="C17" s="136"/>
      <c r="D17" s="137" t="s">
        <v>53</v>
      </c>
      <c r="E17" s="137" t="s">
        <v>50</v>
      </c>
      <c r="F17" s="70"/>
      <c r="G17" s="70">
        <v>-195</v>
      </c>
      <c r="H17" s="44">
        <v>195</v>
      </c>
      <c r="I17" s="44">
        <v>207.5</v>
      </c>
      <c r="J17" s="42">
        <f>MAX(G17,H17,I17)</f>
        <v>207.5</v>
      </c>
      <c r="K17" s="43">
        <f t="shared" si="5"/>
        <v>207.5</v>
      </c>
      <c r="L17" s="101">
        <v>110</v>
      </c>
      <c r="M17" s="98">
        <v>-115</v>
      </c>
      <c r="N17" s="98">
        <v>-115</v>
      </c>
      <c r="O17" s="43">
        <f t="shared" si="6"/>
        <v>110</v>
      </c>
      <c r="P17" s="43">
        <f>IF(O17&lt;0,0,O17)</f>
        <v>110</v>
      </c>
      <c r="Q17" s="43">
        <f>SUM(K17+P17)</f>
        <v>317.5</v>
      </c>
      <c r="R17" s="70">
        <v>200</v>
      </c>
      <c r="S17" s="44">
        <v>215</v>
      </c>
      <c r="T17" s="44">
        <v>225</v>
      </c>
      <c r="U17" s="43">
        <f t="shared" si="0"/>
        <v>225</v>
      </c>
      <c r="V17" s="43">
        <f>IF(U17&lt;0,0,U17)</f>
        <v>225</v>
      </c>
      <c r="W17" s="43">
        <f>SUM(K17+P17+V17)</f>
        <v>542.5</v>
      </c>
      <c r="X17" s="45">
        <f>IF(B17&lt;&gt;0,VLOOKUP(INT(B17),Wilksmen,(B17-INT(B17))*10+2),0)</f>
        <v>0.6398</v>
      </c>
      <c r="Y17" s="42">
        <f t="shared" si="3"/>
        <v>347.0915</v>
      </c>
      <c r="Z17" s="44"/>
      <c r="AA17" s="44"/>
      <c r="AB17" s="44"/>
      <c r="AC17" s="44"/>
    </row>
    <row r="18" spans="1:29" s="39" customFormat="1" ht="18" customHeight="1">
      <c r="A18" s="135">
        <v>560205</v>
      </c>
      <c r="B18" s="99">
        <v>99.5</v>
      </c>
      <c r="C18" s="136"/>
      <c r="D18" s="150" t="s">
        <v>54</v>
      </c>
      <c r="E18" s="137" t="s">
        <v>48</v>
      </c>
      <c r="F18" s="70"/>
      <c r="G18" s="70">
        <v>180</v>
      </c>
      <c r="H18" s="44">
        <v>200</v>
      </c>
      <c r="I18" s="44">
        <v>215</v>
      </c>
      <c r="J18" s="42">
        <f t="shared" si="4"/>
        <v>215</v>
      </c>
      <c r="K18" s="43">
        <f t="shared" si="5"/>
        <v>215</v>
      </c>
      <c r="L18" s="101">
        <v>-110</v>
      </c>
      <c r="M18" s="98">
        <v>115</v>
      </c>
      <c r="N18" s="98">
        <v>125</v>
      </c>
      <c r="O18" s="43">
        <f t="shared" si="6"/>
        <v>125</v>
      </c>
      <c r="P18" s="43">
        <f t="shared" si="7"/>
        <v>125</v>
      </c>
      <c r="Q18" s="43">
        <f aca="true" t="shared" si="9" ref="Q18:Q27">SUM(K18+P18)</f>
        <v>340</v>
      </c>
      <c r="R18" s="70">
        <v>200</v>
      </c>
      <c r="S18" s="44">
        <v>220</v>
      </c>
      <c r="T18" s="44">
        <v>-235</v>
      </c>
      <c r="U18" s="43">
        <f t="shared" si="0"/>
        <v>220</v>
      </c>
      <c r="V18" s="43">
        <f t="shared" si="1"/>
        <v>220</v>
      </c>
      <c r="W18" s="43">
        <f t="shared" si="2"/>
        <v>560</v>
      </c>
      <c r="X18" s="45">
        <f t="shared" si="8"/>
        <v>0.6098</v>
      </c>
      <c r="Y18" s="42">
        <f t="shared" si="3"/>
        <v>341.488</v>
      </c>
      <c r="Z18" s="44"/>
      <c r="AA18" s="44"/>
      <c r="AB18" s="44"/>
      <c r="AC18" s="44"/>
    </row>
    <row r="19" spans="1:29" s="39" customFormat="1" ht="18" customHeight="1">
      <c r="A19" s="135">
        <v>830220</v>
      </c>
      <c r="B19" s="107">
        <v>96</v>
      </c>
      <c r="C19" s="136"/>
      <c r="D19" s="150" t="s">
        <v>55</v>
      </c>
      <c r="E19" s="137" t="s">
        <v>56</v>
      </c>
      <c r="F19" s="70"/>
      <c r="G19" s="70">
        <v>220</v>
      </c>
      <c r="H19" s="44">
        <v>235</v>
      </c>
      <c r="I19" s="44">
        <v>240</v>
      </c>
      <c r="J19" s="42">
        <f t="shared" si="4"/>
        <v>240</v>
      </c>
      <c r="K19" s="43">
        <f t="shared" si="5"/>
        <v>240</v>
      </c>
      <c r="L19" s="101">
        <v>140</v>
      </c>
      <c r="M19" s="98">
        <v>145</v>
      </c>
      <c r="N19" s="98">
        <v>150</v>
      </c>
      <c r="O19" s="43">
        <f t="shared" si="6"/>
        <v>150</v>
      </c>
      <c r="P19" s="43">
        <f t="shared" si="7"/>
        <v>150</v>
      </c>
      <c r="Q19" s="43">
        <f t="shared" si="9"/>
        <v>390</v>
      </c>
      <c r="R19" s="70">
        <v>240</v>
      </c>
      <c r="S19" s="44">
        <v>262.5</v>
      </c>
      <c r="T19" s="44">
        <v>272.5</v>
      </c>
      <c r="U19" s="43">
        <f t="shared" si="0"/>
        <v>272.5</v>
      </c>
      <c r="V19" s="43">
        <f t="shared" si="1"/>
        <v>272.5</v>
      </c>
      <c r="W19" s="43">
        <f t="shared" si="2"/>
        <v>662.5</v>
      </c>
      <c r="X19" s="45">
        <f t="shared" si="8"/>
        <v>0.6191</v>
      </c>
      <c r="Y19" s="42">
        <f t="shared" si="3"/>
        <v>410.15375</v>
      </c>
      <c r="Z19" s="44"/>
      <c r="AA19" s="44"/>
      <c r="AB19" s="44"/>
      <c r="AC19" s="44"/>
    </row>
    <row r="20" spans="1:29" s="39" customFormat="1" ht="18" customHeight="1">
      <c r="A20" s="127">
        <v>800927</v>
      </c>
      <c r="B20" s="99">
        <v>92.6</v>
      </c>
      <c r="C20" s="132"/>
      <c r="D20" s="149" t="s">
        <v>57</v>
      </c>
      <c r="E20" s="137" t="s">
        <v>56</v>
      </c>
      <c r="F20" s="70"/>
      <c r="G20" s="70">
        <v>220</v>
      </c>
      <c r="H20" s="44">
        <v>240</v>
      </c>
      <c r="I20" s="44">
        <v>250</v>
      </c>
      <c r="J20" s="42">
        <f t="shared" si="4"/>
        <v>250</v>
      </c>
      <c r="K20" s="43">
        <f t="shared" si="5"/>
        <v>250</v>
      </c>
      <c r="L20" s="101">
        <v>160</v>
      </c>
      <c r="M20" s="98">
        <v>175</v>
      </c>
      <c r="N20" s="98">
        <v>-185</v>
      </c>
      <c r="O20" s="43">
        <f t="shared" si="6"/>
        <v>175</v>
      </c>
      <c r="P20" s="43">
        <f t="shared" si="7"/>
        <v>175</v>
      </c>
      <c r="Q20" s="43">
        <f t="shared" si="9"/>
        <v>425</v>
      </c>
      <c r="R20" s="70">
        <v>260</v>
      </c>
      <c r="S20" s="44">
        <v>275</v>
      </c>
      <c r="T20" s="44">
        <v>285</v>
      </c>
      <c r="U20" s="43">
        <f t="shared" si="0"/>
        <v>285</v>
      </c>
      <c r="V20" s="43">
        <f t="shared" si="1"/>
        <v>285</v>
      </c>
      <c r="W20" s="43">
        <f t="shared" si="2"/>
        <v>710</v>
      </c>
      <c r="X20" s="45">
        <f t="shared" si="8"/>
        <v>0.6295</v>
      </c>
      <c r="Y20" s="42">
        <f t="shared" si="3"/>
        <v>446.94499999999994</v>
      </c>
      <c r="Z20" s="44"/>
      <c r="AA20" s="44"/>
      <c r="AB20" s="44"/>
      <c r="AC20" s="44"/>
    </row>
    <row r="21" spans="1:29" s="39" customFormat="1" ht="18" customHeight="1">
      <c r="A21" s="135"/>
      <c r="B21" s="107"/>
      <c r="C21" s="136"/>
      <c r="D21" s="137"/>
      <c r="E21" s="137"/>
      <c r="F21" s="71"/>
      <c r="G21" s="70"/>
      <c r="H21" s="44"/>
      <c r="I21" s="44"/>
      <c r="J21" s="42">
        <f t="shared" si="4"/>
        <v>0</v>
      </c>
      <c r="K21" s="43">
        <f t="shared" si="5"/>
        <v>0</v>
      </c>
      <c r="L21" s="70"/>
      <c r="M21" s="44"/>
      <c r="N21" s="44"/>
      <c r="O21" s="43">
        <f t="shared" si="6"/>
        <v>0</v>
      </c>
      <c r="P21" s="43">
        <f t="shared" si="7"/>
        <v>0</v>
      </c>
      <c r="Q21" s="43">
        <f t="shared" si="9"/>
        <v>0</v>
      </c>
      <c r="R21" s="70"/>
      <c r="S21" s="44"/>
      <c r="T21" s="44"/>
      <c r="U21" s="43">
        <f t="shared" si="0"/>
        <v>0</v>
      </c>
      <c r="V21" s="43">
        <f t="shared" si="1"/>
        <v>0</v>
      </c>
      <c r="W21" s="43">
        <f t="shared" si="2"/>
        <v>0</v>
      </c>
      <c r="X21" s="45">
        <f t="shared" si="8"/>
        <v>0</v>
      </c>
      <c r="Y21" s="42">
        <f t="shared" si="3"/>
        <v>0</v>
      </c>
      <c r="Z21" s="44"/>
      <c r="AA21" s="44"/>
      <c r="AB21" s="44"/>
      <c r="AC21" s="44"/>
    </row>
    <row r="22" spans="1:29" s="39" customFormat="1" ht="18" customHeight="1">
      <c r="A22" s="127"/>
      <c r="B22" s="107"/>
      <c r="C22" s="128"/>
      <c r="D22" s="129"/>
      <c r="E22" s="137"/>
      <c r="F22" s="70"/>
      <c r="G22" s="70"/>
      <c r="H22" s="44"/>
      <c r="I22" s="44"/>
      <c r="J22" s="42">
        <f t="shared" si="4"/>
        <v>0</v>
      </c>
      <c r="K22" s="43">
        <f t="shared" si="5"/>
        <v>0</v>
      </c>
      <c r="L22" s="70"/>
      <c r="M22" s="44"/>
      <c r="N22" s="44"/>
      <c r="O22" s="43">
        <f t="shared" si="6"/>
        <v>0</v>
      </c>
      <c r="P22" s="43">
        <f t="shared" si="7"/>
        <v>0</v>
      </c>
      <c r="Q22" s="43">
        <f t="shared" si="9"/>
        <v>0</v>
      </c>
      <c r="R22" s="70"/>
      <c r="S22" s="44"/>
      <c r="T22" s="44"/>
      <c r="U22" s="43">
        <f t="shared" si="0"/>
        <v>0</v>
      </c>
      <c r="V22" s="43">
        <f t="shared" si="1"/>
        <v>0</v>
      </c>
      <c r="W22" s="43">
        <f t="shared" si="2"/>
        <v>0</v>
      </c>
      <c r="X22" s="45">
        <f t="shared" si="8"/>
        <v>0</v>
      </c>
      <c r="Y22" s="42">
        <f t="shared" si="3"/>
        <v>0</v>
      </c>
      <c r="Z22" s="44"/>
      <c r="AA22" s="44"/>
      <c r="AB22" s="44"/>
      <c r="AC22" s="44"/>
    </row>
    <row r="23" spans="1:29" s="39" customFormat="1" ht="18" customHeight="1">
      <c r="A23" s="135"/>
      <c r="B23" s="107"/>
      <c r="C23" s="136"/>
      <c r="D23" s="137"/>
      <c r="E23" s="137"/>
      <c r="F23" s="71"/>
      <c r="G23" s="70"/>
      <c r="H23" s="44"/>
      <c r="I23" s="44"/>
      <c r="J23" s="42">
        <f t="shared" si="4"/>
        <v>0</v>
      </c>
      <c r="K23" s="43">
        <f t="shared" si="5"/>
        <v>0</v>
      </c>
      <c r="L23" s="70"/>
      <c r="M23" s="44"/>
      <c r="N23" s="44"/>
      <c r="O23" s="43">
        <f t="shared" si="6"/>
        <v>0</v>
      </c>
      <c r="P23" s="43">
        <f t="shared" si="7"/>
        <v>0</v>
      </c>
      <c r="Q23" s="43">
        <f t="shared" si="9"/>
        <v>0</v>
      </c>
      <c r="R23" s="70"/>
      <c r="S23" s="44"/>
      <c r="T23" s="44"/>
      <c r="U23" s="43">
        <f t="shared" si="0"/>
        <v>0</v>
      </c>
      <c r="V23" s="43">
        <f t="shared" si="1"/>
        <v>0</v>
      </c>
      <c r="W23" s="43">
        <f t="shared" si="2"/>
        <v>0</v>
      </c>
      <c r="X23" s="45">
        <f t="shared" si="8"/>
        <v>0</v>
      </c>
      <c r="Y23" s="42">
        <f t="shared" si="3"/>
        <v>0</v>
      </c>
      <c r="Z23" s="44"/>
      <c r="AA23" s="44"/>
      <c r="AB23" s="44"/>
      <c r="AC23" s="44"/>
    </row>
    <row r="24" spans="1:29" s="39" customFormat="1" ht="18" customHeight="1">
      <c r="A24" s="135"/>
      <c r="B24" s="107"/>
      <c r="C24" s="136"/>
      <c r="D24" s="137"/>
      <c r="E24" s="137"/>
      <c r="F24" s="70"/>
      <c r="G24" s="70"/>
      <c r="H24" s="44"/>
      <c r="I24" s="44"/>
      <c r="J24" s="42">
        <f t="shared" si="4"/>
        <v>0</v>
      </c>
      <c r="K24" s="43">
        <f t="shared" si="5"/>
        <v>0</v>
      </c>
      <c r="L24" s="70"/>
      <c r="M24" s="44"/>
      <c r="N24" s="44"/>
      <c r="O24" s="43">
        <f t="shared" si="6"/>
        <v>0</v>
      </c>
      <c r="P24" s="43">
        <f t="shared" si="7"/>
        <v>0</v>
      </c>
      <c r="Q24" s="43">
        <f t="shared" si="9"/>
        <v>0</v>
      </c>
      <c r="R24" s="70"/>
      <c r="S24" s="44"/>
      <c r="T24" s="44"/>
      <c r="U24" s="43">
        <f t="shared" si="0"/>
        <v>0</v>
      </c>
      <c r="V24" s="43">
        <f t="shared" si="1"/>
        <v>0</v>
      </c>
      <c r="W24" s="43">
        <f t="shared" si="2"/>
        <v>0</v>
      </c>
      <c r="X24" s="45">
        <f t="shared" si="8"/>
        <v>0</v>
      </c>
      <c r="Y24" s="42">
        <f t="shared" si="3"/>
        <v>0</v>
      </c>
      <c r="Z24" s="44"/>
      <c r="AA24" s="44"/>
      <c r="AB24" s="44"/>
      <c r="AC24" s="44"/>
    </row>
    <row r="25" spans="1:29" s="39" customFormat="1" ht="18" customHeight="1">
      <c r="A25" s="46"/>
      <c r="B25" s="107"/>
      <c r="C25" s="46"/>
      <c r="D25" s="142"/>
      <c r="E25" s="142"/>
      <c r="F25" s="70"/>
      <c r="G25" s="70"/>
      <c r="H25" s="44"/>
      <c r="I25" s="44"/>
      <c r="J25" s="42">
        <f t="shared" si="4"/>
        <v>0</v>
      </c>
      <c r="K25" s="43">
        <f t="shared" si="5"/>
        <v>0</v>
      </c>
      <c r="L25" s="70"/>
      <c r="M25" s="44"/>
      <c r="N25" s="44"/>
      <c r="O25" s="43">
        <f t="shared" si="6"/>
        <v>0</v>
      </c>
      <c r="P25" s="43">
        <f t="shared" si="7"/>
        <v>0</v>
      </c>
      <c r="Q25" s="43">
        <f t="shared" si="9"/>
        <v>0</v>
      </c>
      <c r="R25" s="70"/>
      <c r="S25" s="44"/>
      <c r="T25" s="44"/>
      <c r="U25" s="43">
        <f t="shared" si="0"/>
        <v>0</v>
      </c>
      <c r="V25" s="43">
        <f t="shared" si="1"/>
        <v>0</v>
      </c>
      <c r="W25" s="43">
        <f t="shared" si="2"/>
        <v>0</v>
      </c>
      <c r="X25" s="45">
        <f t="shared" si="8"/>
        <v>0</v>
      </c>
      <c r="Y25" s="42">
        <f t="shared" si="3"/>
        <v>0</v>
      </c>
      <c r="Z25" s="44"/>
      <c r="AA25" s="44"/>
      <c r="AB25" s="44"/>
      <c r="AC25" s="44"/>
    </row>
    <row r="26" spans="1:32" ht="18" customHeight="1">
      <c r="A26" s="140"/>
      <c r="B26" s="107"/>
      <c r="C26" s="140"/>
      <c r="D26" s="143"/>
      <c r="E26" s="146"/>
      <c r="F26" s="88"/>
      <c r="G26" s="70"/>
      <c r="H26" s="140"/>
      <c r="I26" s="140"/>
      <c r="J26" s="42">
        <f t="shared" si="4"/>
        <v>0</v>
      </c>
      <c r="K26" s="43">
        <f t="shared" si="5"/>
        <v>0</v>
      </c>
      <c r="L26" s="70"/>
      <c r="M26" s="140"/>
      <c r="N26" s="140"/>
      <c r="O26" s="43">
        <f t="shared" si="6"/>
        <v>0</v>
      </c>
      <c r="P26" s="43">
        <f t="shared" si="7"/>
        <v>0</v>
      </c>
      <c r="Q26" s="43">
        <f t="shared" si="9"/>
        <v>0</v>
      </c>
      <c r="R26" s="70"/>
      <c r="S26" s="140"/>
      <c r="T26" s="140"/>
      <c r="U26" s="43">
        <f t="shared" si="0"/>
        <v>0</v>
      </c>
      <c r="V26" s="43">
        <f t="shared" si="1"/>
        <v>0</v>
      </c>
      <c r="W26" s="43">
        <f t="shared" si="2"/>
        <v>0</v>
      </c>
      <c r="X26" s="45">
        <f t="shared" si="8"/>
        <v>0</v>
      </c>
      <c r="Y26" s="42">
        <f t="shared" si="3"/>
        <v>0</v>
      </c>
      <c r="Z26" s="140"/>
      <c r="AA26" s="140"/>
      <c r="AB26" s="140"/>
      <c r="AC26" s="140"/>
      <c r="AD26" s="39"/>
      <c r="AE26" s="39"/>
      <c r="AF26" s="39"/>
    </row>
    <row r="27" spans="1:29" s="6" customFormat="1" ht="18" customHeight="1">
      <c r="A27" s="141"/>
      <c r="B27" s="107"/>
      <c r="C27" s="141"/>
      <c r="D27" s="144"/>
      <c r="E27" s="144"/>
      <c r="F27" s="145"/>
      <c r="G27" s="70"/>
      <c r="H27" s="141"/>
      <c r="I27" s="141"/>
      <c r="J27" s="42">
        <f t="shared" si="4"/>
        <v>0</v>
      </c>
      <c r="K27" s="43">
        <f t="shared" si="5"/>
        <v>0</v>
      </c>
      <c r="L27" s="70"/>
      <c r="M27" s="141"/>
      <c r="N27" s="141"/>
      <c r="O27" s="43">
        <f t="shared" si="6"/>
        <v>0</v>
      </c>
      <c r="P27" s="43">
        <f t="shared" si="7"/>
        <v>0</v>
      </c>
      <c r="Q27" s="43">
        <f t="shared" si="9"/>
        <v>0</v>
      </c>
      <c r="R27" s="70"/>
      <c r="S27" s="141"/>
      <c r="T27" s="141"/>
      <c r="U27" s="43">
        <f t="shared" si="0"/>
        <v>0</v>
      </c>
      <c r="V27" s="43">
        <f t="shared" si="1"/>
        <v>0</v>
      </c>
      <c r="W27" s="43">
        <f t="shared" si="2"/>
        <v>0</v>
      </c>
      <c r="X27" s="45">
        <f t="shared" si="8"/>
        <v>0</v>
      </c>
      <c r="Y27" s="42">
        <f t="shared" si="3"/>
        <v>0</v>
      </c>
      <c r="Z27" s="141"/>
      <c r="AA27" s="141"/>
      <c r="AB27" s="141"/>
      <c r="AC27" s="141"/>
    </row>
    <row r="28" spans="1:27" s="6" customFormat="1" ht="15" customHeight="1">
      <c r="A28" s="6" t="s">
        <v>19</v>
      </c>
      <c r="E28" s="6" t="s">
        <v>20</v>
      </c>
      <c r="H28"/>
      <c r="I28" s="6" t="s">
        <v>20</v>
      </c>
      <c r="J28" s="28"/>
      <c r="N28" s="31" t="s">
        <v>21</v>
      </c>
      <c r="S28" s="6" t="s">
        <v>22</v>
      </c>
      <c r="X28"/>
      <c r="Y28" s="31" t="s">
        <v>23</v>
      </c>
      <c r="Z28" s="29"/>
      <c r="AA28" s="30"/>
    </row>
    <row r="29" spans="8:27" s="6" customFormat="1" ht="15" customHeight="1">
      <c r="H29" s="40"/>
      <c r="J29" s="28"/>
      <c r="N29" s="28"/>
      <c r="X29"/>
      <c r="Y29" s="28"/>
      <c r="Z29" s="29"/>
      <c r="AA29" s="30"/>
    </row>
    <row r="30" spans="1:29" s="6" customFormat="1" ht="15" customHeight="1">
      <c r="A30" s="47"/>
      <c r="B30" s="47"/>
      <c r="C30" s="47"/>
      <c r="D30" s="47"/>
      <c r="E30" s="47"/>
      <c r="F30" s="47"/>
      <c r="G30" s="47"/>
      <c r="H30" s="48"/>
      <c r="I30" s="47"/>
      <c r="J30" s="33"/>
      <c r="K30" s="32"/>
      <c r="L30" s="32"/>
      <c r="M30" s="32"/>
      <c r="N30" s="49"/>
      <c r="O30" s="32"/>
      <c r="P30" s="32"/>
      <c r="Q30" s="32"/>
      <c r="R30" s="32"/>
      <c r="S30" s="32"/>
      <c r="T30" s="32"/>
      <c r="U30" s="32"/>
      <c r="V30" s="32"/>
      <c r="W30" s="32"/>
      <c r="X30" s="11"/>
      <c r="Y30" s="33"/>
      <c r="Z30" s="34"/>
      <c r="AA30" s="35"/>
      <c r="AB30" s="32"/>
      <c r="AC30" s="32"/>
    </row>
    <row r="31" spans="8:27" s="6" customFormat="1" ht="15" customHeight="1">
      <c r="H31"/>
      <c r="J31" s="28"/>
      <c r="N31" s="28"/>
      <c r="X31"/>
      <c r="Y31" s="28"/>
      <c r="Z31" s="29"/>
      <c r="AA31" s="30"/>
    </row>
    <row r="32" spans="1:27" s="6" customFormat="1" ht="15" customHeight="1">
      <c r="A32" s="6" t="s">
        <v>24</v>
      </c>
      <c r="E32" s="6" t="s">
        <v>24</v>
      </c>
      <c r="H32"/>
      <c r="I32" s="6" t="s">
        <v>24</v>
      </c>
      <c r="J32" s="28"/>
      <c r="N32" s="6" t="s">
        <v>24</v>
      </c>
      <c r="S32" s="6" t="s">
        <v>24</v>
      </c>
      <c r="X32"/>
      <c r="Y32" s="6" t="s">
        <v>24</v>
      </c>
      <c r="Z32" s="29"/>
      <c r="AA32" s="30"/>
    </row>
    <row r="33" spans="5:27" s="6" customFormat="1" ht="15" customHeight="1">
      <c r="E33"/>
      <c r="I33"/>
      <c r="J33"/>
      <c r="K33"/>
      <c r="M33" s="28"/>
      <c r="Q33"/>
      <c r="R33"/>
      <c r="S33" s="28"/>
      <c r="X33"/>
      <c r="Y33" s="28"/>
      <c r="Z33" s="29"/>
      <c r="AA33" s="30"/>
    </row>
    <row r="34" spans="1:29" ht="15" customHeight="1">
      <c r="A34" s="51"/>
      <c r="B34" s="51"/>
      <c r="C34" s="18"/>
      <c r="D34" s="39"/>
      <c r="E34" s="11"/>
      <c r="F34" s="51"/>
      <c r="G34" s="39"/>
      <c r="H34" s="39"/>
      <c r="I34" s="11"/>
      <c r="J34" s="11"/>
      <c r="K34" s="11"/>
      <c r="L34" s="62"/>
      <c r="M34" s="63"/>
      <c r="N34" s="18"/>
      <c r="O34" s="18"/>
      <c r="P34" s="18"/>
      <c r="Q34"/>
      <c r="R34"/>
      <c r="S34" s="50"/>
      <c r="T34" s="18"/>
      <c r="U34" s="18"/>
      <c r="V34" s="39"/>
      <c r="W34" s="39"/>
      <c r="X34"/>
      <c r="Y34" s="36"/>
      <c r="Z34" s="37"/>
      <c r="AA34" s="41"/>
      <c r="AB34" s="39"/>
      <c r="AC34" s="39"/>
    </row>
  </sheetData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showZeros="0" zoomScale="70" zoomScaleNormal="70" workbookViewId="0" topLeftCell="A1">
      <selection activeCell="A34" sqref="A34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6.28125" style="1" customWidth="1"/>
    <col min="5" max="5" width="13.7109375" style="1" customWidth="1"/>
    <col min="6" max="6" width="5.851562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140625" style="1" customWidth="1"/>
    <col min="13" max="13" width="6.421875" style="1" customWidth="1"/>
    <col min="14" max="14" width="6.7109375" style="1" customWidth="1"/>
    <col min="15" max="15" width="0.85546875" style="2" customWidth="1"/>
    <col min="16" max="17" width="6.851562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6.7109375" style="2" customWidth="1"/>
    <col min="24" max="24" width="8.00390625" style="4" customWidth="1"/>
    <col min="25" max="25" width="11.421875" style="3" customWidth="1"/>
    <col min="26" max="26" width="5.7109375" style="1" customWidth="1"/>
    <col min="27" max="27" width="5.140625" style="1" customWidth="1"/>
    <col min="28" max="28" width="5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36"/>
      <c r="L1" s="18"/>
      <c r="M1" s="18"/>
      <c r="N1" s="18"/>
      <c r="O1" s="36"/>
      <c r="P1" s="36"/>
      <c r="Q1" s="36"/>
      <c r="R1" s="18"/>
      <c r="S1" s="18"/>
      <c r="T1" s="18"/>
      <c r="U1" s="36"/>
      <c r="V1" s="36"/>
      <c r="W1" s="36"/>
      <c r="X1" s="37"/>
      <c r="Y1" s="38"/>
      <c r="Z1" s="18"/>
      <c r="AA1" s="18"/>
      <c r="AB1" s="18"/>
      <c r="AC1" s="18"/>
    </row>
    <row r="2" spans="1:29" ht="15" customHeight="1">
      <c r="A2" s="14"/>
      <c r="B2" s="39"/>
      <c r="AC2" s="16"/>
    </row>
    <row r="3" spans="1:29" s="5" customFormat="1" ht="18.75" customHeight="1">
      <c r="A3" s="65"/>
      <c r="B3" s="64"/>
      <c r="C3" s="9"/>
      <c r="D3" s="9"/>
      <c r="E3" s="9"/>
      <c r="F3" s="9"/>
      <c r="G3" s="9"/>
      <c r="H3" s="9"/>
      <c r="I3" s="60" t="s">
        <v>25</v>
      </c>
      <c r="J3" s="56"/>
      <c r="K3" s="56"/>
      <c r="L3" s="9"/>
      <c r="M3" s="9"/>
      <c r="N3" s="9"/>
      <c r="O3" s="40"/>
      <c r="P3" s="40"/>
      <c r="Q3" s="56"/>
      <c r="R3" s="9"/>
      <c r="S3" s="9"/>
      <c r="T3" s="10" t="s">
        <v>1</v>
      </c>
      <c r="U3" s="10"/>
      <c r="V3" s="10"/>
      <c r="W3" s="53" t="s">
        <v>50</v>
      </c>
      <c r="X3" s="8"/>
      <c r="Y3" s="8"/>
      <c r="Z3" s="8"/>
      <c r="AA3" s="8"/>
      <c r="AB3" s="8"/>
      <c r="AC3" s="58"/>
    </row>
    <row r="4" spans="1:29" s="5" customFormat="1" ht="18.75" customHeight="1">
      <c r="A4" s="54"/>
      <c r="B4" s="9"/>
      <c r="C4" s="9"/>
      <c r="D4" s="9"/>
      <c r="E4" s="9"/>
      <c r="F4" s="9"/>
      <c r="G4" s="9"/>
      <c r="H4" s="9"/>
      <c r="I4" s="60" t="s">
        <v>0</v>
      </c>
      <c r="J4" s="9"/>
      <c r="K4" s="55"/>
      <c r="L4" s="9"/>
      <c r="M4" s="9"/>
      <c r="N4" s="9"/>
      <c r="O4" s="40"/>
      <c r="P4" s="40"/>
      <c r="Q4" s="56"/>
      <c r="R4" s="9"/>
      <c r="S4" s="9"/>
      <c r="T4" s="10" t="s">
        <v>3</v>
      </c>
      <c r="U4" s="10"/>
      <c r="V4" s="10"/>
      <c r="W4" s="53" t="s">
        <v>71</v>
      </c>
      <c r="X4" s="8"/>
      <c r="Y4" s="8"/>
      <c r="Z4" s="8"/>
      <c r="AA4" s="8"/>
      <c r="AB4" s="8"/>
      <c r="AC4" s="58"/>
    </row>
    <row r="5" spans="1:29" s="5" customFormat="1" ht="18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56"/>
      <c r="L5" s="9"/>
      <c r="M5" s="9"/>
      <c r="N5" s="9"/>
      <c r="O5" s="40"/>
      <c r="P5" s="40"/>
      <c r="Q5" s="56"/>
      <c r="R5" s="9"/>
      <c r="S5" s="9"/>
      <c r="T5" s="10" t="s">
        <v>4</v>
      </c>
      <c r="U5" s="10"/>
      <c r="V5" s="10"/>
      <c r="W5" s="53" t="s">
        <v>72</v>
      </c>
      <c r="X5" s="8"/>
      <c r="Y5" s="8"/>
      <c r="Z5" s="8"/>
      <c r="AA5" s="8"/>
      <c r="AB5" s="8"/>
      <c r="AC5" s="58"/>
    </row>
    <row r="6" spans="1:29" s="5" customFormat="1" ht="18.75" customHeight="1">
      <c r="A6" s="54"/>
      <c r="B6" s="9"/>
      <c r="C6" s="9"/>
      <c r="D6" s="9"/>
      <c r="E6" s="9"/>
      <c r="F6" s="9"/>
      <c r="G6" s="9"/>
      <c r="H6" s="8" t="s">
        <v>44</v>
      </c>
      <c r="I6" s="8"/>
      <c r="J6" s="8"/>
      <c r="K6" s="8" t="s">
        <v>46</v>
      </c>
      <c r="L6" s="9"/>
      <c r="M6" s="9"/>
      <c r="N6" s="9"/>
      <c r="O6" s="40"/>
      <c r="P6" s="40"/>
      <c r="Q6" s="56"/>
      <c r="R6" s="9"/>
      <c r="S6" s="9"/>
      <c r="AC6" s="58"/>
    </row>
    <row r="7" spans="1:29" s="5" customFormat="1" ht="16.5" customHeight="1">
      <c r="A7" s="59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8"/>
      <c r="AA7" s="8"/>
      <c r="AB7" s="8"/>
      <c r="AC7" s="57"/>
    </row>
    <row r="8" spans="13:23" s="5" customFormat="1" ht="16.5" customHeight="1">
      <c r="M8" s="9"/>
      <c r="N8" s="9"/>
      <c r="O8" s="7"/>
      <c r="P8" s="7"/>
      <c r="Q8" s="7"/>
      <c r="U8" s="7"/>
      <c r="V8" s="7"/>
      <c r="W8" s="7"/>
    </row>
    <row r="9" spans="1:29" s="5" customFormat="1" ht="16.5" customHeight="1">
      <c r="A9" s="52" t="s">
        <v>26</v>
      </c>
      <c r="B9" s="52"/>
      <c r="C9" s="8"/>
      <c r="E9" s="8" t="s">
        <v>41</v>
      </c>
      <c r="F9" s="61"/>
      <c r="G9" s="8" t="s">
        <v>6</v>
      </c>
      <c r="H9" s="52"/>
      <c r="I9" s="8" t="s">
        <v>38</v>
      </c>
      <c r="L9" s="56" t="s">
        <v>5</v>
      </c>
      <c r="M9" s="9"/>
      <c r="N9" s="52" t="s">
        <v>58</v>
      </c>
      <c r="O9" s="8"/>
      <c r="P9" s="8"/>
      <c r="Q9" s="10"/>
      <c r="R9" s="8"/>
      <c r="S9" s="8"/>
      <c r="T9" s="56" t="s">
        <v>7</v>
      </c>
      <c r="U9" s="56"/>
      <c r="V9" s="56"/>
      <c r="W9" s="53"/>
      <c r="X9" s="8"/>
      <c r="Y9" s="8"/>
      <c r="Z9" s="8"/>
      <c r="AA9" s="8"/>
      <c r="AB9" s="8"/>
      <c r="AC9" s="9"/>
    </row>
    <row r="10" spans="11:23" s="5" customFormat="1" ht="16.5" customHeight="1">
      <c r="K10" s="7"/>
      <c r="O10" s="7"/>
      <c r="P10" s="7"/>
      <c r="Q10" s="7"/>
      <c r="U10" s="7"/>
      <c r="V10" s="7"/>
      <c r="W10" s="7"/>
    </row>
    <row r="11" spans="1:29" ht="15" customHeight="1">
      <c r="A11" s="12" t="s">
        <v>8</v>
      </c>
      <c r="B11" s="12" t="s">
        <v>9</v>
      </c>
      <c r="C11" s="12" t="s">
        <v>10</v>
      </c>
      <c r="D11" s="14" t="s">
        <v>11</v>
      </c>
      <c r="E11" s="14" t="s">
        <v>12</v>
      </c>
      <c r="F11" s="16"/>
      <c r="G11" s="14"/>
      <c r="H11" s="15" t="s">
        <v>27</v>
      </c>
      <c r="I11" s="16"/>
      <c r="J11" s="20"/>
      <c r="K11" s="20" t="s">
        <v>28</v>
      </c>
      <c r="L11" s="14"/>
      <c r="M11" s="15" t="s">
        <v>2</v>
      </c>
      <c r="N11" s="22"/>
      <c r="O11"/>
      <c r="P11" s="20" t="s">
        <v>29</v>
      </c>
      <c r="Q11" s="23" t="s">
        <v>30</v>
      </c>
      <c r="R11" s="14"/>
      <c r="S11" s="15" t="s">
        <v>31</v>
      </c>
      <c r="T11" s="16"/>
      <c r="U11"/>
      <c r="V11" s="20" t="s">
        <v>32</v>
      </c>
      <c r="W11" s="20" t="s">
        <v>33</v>
      </c>
      <c r="X11" s="24" t="s">
        <v>14</v>
      </c>
      <c r="Y11" s="26" t="s">
        <v>34</v>
      </c>
      <c r="Z11" s="12" t="s">
        <v>16</v>
      </c>
      <c r="AA11" s="12" t="s">
        <v>17</v>
      </c>
      <c r="AB11" s="12" t="s">
        <v>17</v>
      </c>
      <c r="AC11" s="12" t="s">
        <v>17</v>
      </c>
    </row>
    <row r="12" spans="1:29" s="39" customFormat="1" ht="15" customHeight="1">
      <c r="A12" s="13" t="s">
        <v>18</v>
      </c>
      <c r="B12" s="13"/>
      <c r="C12" s="13"/>
      <c r="D12" s="17"/>
      <c r="E12" s="17"/>
      <c r="F12" s="19"/>
      <c r="G12" s="17">
        <v>1</v>
      </c>
      <c r="H12" s="18">
        <v>2</v>
      </c>
      <c r="I12" s="19">
        <v>3</v>
      </c>
      <c r="J12" s="21"/>
      <c r="K12" s="21" t="s">
        <v>13</v>
      </c>
      <c r="L12" s="17">
        <v>1</v>
      </c>
      <c r="M12" s="18">
        <v>2</v>
      </c>
      <c r="N12" s="19">
        <v>3</v>
      </c>
      <c r="O12"/>
      <c r="P12" s="21" t="s">
        <v>13</v>
      </c>
      <c r="Q12" s="21" t="s">
        <v>35</v>
      </c>
      <c r="R12" s="17">
        <v>1</v>
      </c>
      <c r="S12" s="18">
        <v>2</v>
      </c>
      <c r="T12" s="19">
        <v>3</v>
      </c>
      <c r="U12"/>
      <c r="V12" s="21" t="s">
        <v>13</v>
      </c>
      <c r="W12" s="21"/>
      <c r="X12" s="25"/>
      <c r="Y12" s="27"/>
      <c r="Z12" s="13"/>
      <c r="AA12" s="13"/>
      <c r="AB12" s="13"/>
      <c r="AC12" s="13"/>
    </row>
    <row r="13" spans="1:29" s="39" customFormat="1" ht="18" customHeight="1">
      <c r="A13" s="131">
        <v>881212</v>
      </c>
      <c r="B13" s="90">
        <v>67.7</v>
      </c>
      <c r="C13" s="132"/>
      <c r="D13" s="133" t="s">
        <v>59</v>
      </c>
      <c r="E13" s="137" t="s">
        <v>48</v>
      </c>
      <c r="F13" s="139"/>
      <c r="G13" s="70">
        <v>80</v>
      </c>
      <c r="H13" s="44">
        <v>90</v>
      </c>
      <c r="I13" s="44">
        <v>-100</v>
      </c>
      <c r="J13" s="42">
        <f aca="true" t="shared" si="0" ref="J13:J27">MAX(G13,H13,I13)</f>
        <v>90</v>
      </c>
      <c r="K13" s="43">
        <f aca="true" t="shared" si="1" ref="K13:K27">IF(J13&lt;0,0,J13)</f>
        <v>90</v>
      </c>
      <c r="L13" s="101">
        <v>-65</v>
      </c>
      <c r="M13" s="98">
        <v>65</v>
      </c>
      <c r="N13" s="98">
        <v>-75</v>
      </c>
      <c r="O13" s="43">
        <f aca="true" t="shared" si="2" ref="O13:O27">MAX(L13,M13,N13)</f>
        <v>65</v>
      </c>
      <c r="P13" s="43">
        <f aca="true" t="shared" si="3" ref="P13:P27">IF(O13&lt;0,0,O13)</f>
        <v>65</v>
      </c>
      <c r="Q13" s="43">
        <f aca="true" t="shared" si="4" ref="Q13:Q27">SUM(K13+P13)</f>
        <v>155</v>
      </c>
      <c r="R13" s="70">
        <v>-110</v>
      </c>
      <c r="S13" s="44">
        <v>120</v>
      </c>
      <c r="T13" s="44">
        <v>130</v>
      </c>
      <c r="U13" s="43">
        <f aca="true" t="shared" si="5" ref="U13:U27">MAX(R13,S13,T13)</f>
        <v>130</v>
      </c>
      <c r="V13" s="43">
        <f aca="true" t="shared" si="6" ref="V13:V27">IF(U13&lt;0,0,U13)</f>
        <v>130</v>
      </c>
      <c r="W13" s="43">
        <f aca="true" t="shared" si="7" ref="W13:W27">SUM(K13+P13+V13)</f>
        <v>285</v>
      </c>
      <c r="X13" s="45">
        <f aca="true" t="shared" si="8" ref="X13:X27">IF(B13&lt;&gt;0,VLOOKUP(INT(B13),Wilksmen,(B13-INT(B13))*10+2),0)</f>
        <v>0.7692</v>
      </c>
      <c r="Y13" s="42">
        <f aca="true" t="shared" si="9" ref="Y13:Y27">SUM(W13*X13)</f>
        <v>219.222</v>
      </c>
      <c r="Z13" s="46"/>
      <c r="AA13" s="46"/>
      <c r="AB13" s="46"/>
      <c r="AC13" s="46"/>
    </row>
    <row r="14" spans="1:29" s="39" customFormat="1" ht="18" customHeight="1">
      <c r="A14" s="127">
        <v>830401</v>
      </c>
      <c r="B14" s="99">
        <v>73.15</v>
      </c>
      <c r="C14" s="128"/>
      <c r="D14" s="129" t="s">
        <v>60</v>
      </c>
      <c r="E14" s="137" t="s">
        <v>56</v>
      </c>
      <c r="F14" s="71"/>
      <c r="G14" s="70">
        <v>165</v>
      </c>
      <c r="H14" s="44">
        <v>175</v>
      </c>
      <c r="I14" s="44">
        <v>182.5</v>
      </c>
      <c r="J14" s="42">
        <f t="shared" si="0"/>
        <v>182.5</v>
      </c>
      <c r="K14" s="43">
        <f t="shared" si="1"/>
        <v>182.5</v>
      </c>
      <c r="L14" s="101">
        <v>145</v>
      </c>
      <c r="M14" s="98">
        <v>152.5</v>
      </c>
      <c r="N14" s="98">
        <v>160</v>
      </c>
      <c r="O14" s="43">
        <f t="shared" si="2"/>
        <v>160</v>
      </c>
      <c r="P14" s="43">
        <f t="shared" si="3"/>
        <v>160</v>
      </c>
      <c r="Q14" s="43">
        <f t="shared" si="4"/>
        <v>342.5</v>
      </c>
      <c r="R14" s="70">
        <v>160</v>
      </c>
      <c r="S14" s="44">
        <v>-175</v>
      </c>
      <c r="T14" s="44">
        <v>175</v>
      </c>
      <c r="U14" s="43">
        <f t="shared" si="5"/>
        <v>175</v>
      </c>
      <c r="V14" s="43">
        <f t="shared" si="6"/>
        <v>175</v>
      </c>
      <c r="W14" s="43">
        <f t="shared" si="7"/>
        <v>517.5</v>
      </c>
      <c r="X14" s="45">
        <f t="shared" si="8"/>
        <v>0.7256</v>
      </c>
      <c r="Y14" s="42">
        <f t="shared" si="9"/>
        <v>375.498</v>
      </c>
      <c r="Z14" s="44"/>
      <c r="AA14" s="44"/>
      <c r="AB14" s="44"/>
      <c r="AC14" s="44"/>
    </row>
    <row r="15" spans="1:29" s="39" customFormat="1" ht="18" customHeight="1">
      <c r="A15" s="135">
        <v>741101</v>
      </c>
      <c r="B15" s="107">
        <v>76.95</v>
      </c>
      <c r="C15" s="136"/>
      <c r="D15" s="137" t="s">
        <v>61</v>
      </c>
      <c r="E15" s="137" t="s">
        <v>56</v>
      </c>
      <c r="F15" s="70"/>
      <c r="G15" s="70">
        <v>170</v>
      </c>
      <c r="H15" s="44">
        <v>190</v>
      </c>
      <c r="I15" s="44" t="s">
        <v>45</v>
      </c>
      <c r="J15" s="42">
        <f t="shared" si="0"/>
        <v>190</v>
      </c>
      <c r="K15" s="43">
        <f t="shared" si="1"/>
        <v>190</v>
      </c>
      <c r="L15" s="101">
        <v>175</v>
      </c>
      <c r="M15" s="98">
        <v>182.5</v>
      </c>
      <c r="N15" s="98">
        <v>187.5</v>
      </c>
      <c r="O15" s="43">
        <f t="shared" si="2"/>
        <v>187.5</v>
      </c>
      <c r="P15" s="43">
        <f t="shared" si="3"/>
        <v>187.5</v>
      </c>
      <c r="Q15" s="43">
        <f t="shared" si="4"/>
        <v>377.5</v>
      </c>
      <c r="R15" s="70">
        <v>150</v>
      </c>
      <c r="S15" s="44">
        <v>190</v>
      </c>
      <c r="T15" s="44">
        <v>207.5</v>
      </c>
      <c r="U15" s="43">
        <f t="shared" si="5"/>
        <v>207.5</v>
      </c>
      <c r="V15" s="43">
        <f t="shared" si="6"/>
        <v>207.5</v>
      </c>
      <c r="W15" s="43">
        <f t="shared" si="7"/>
        <v>585</v>
      </c>
      <c r="X15" s="45">
        <f t="shared" si="8"/>
        <v>0.7005</v>
      </c>
      <c r="Y15" s="42">
        <f t="shared" si="9"/>
        <v>409.7925</v>
      </c>
      <c r="Z15" s="44"/>
      <c r="AA15" s="44"/>
      <c r="AB15" s="44"/>
      <c r="AC15" s="44"/>
    </row>
    <row r="16" spans="1:29" s="39" customFormat="1" ht="18" customHeight="1">
      <c r="A16" s="127">
        <v>560716</v>
      </c>
      <c r="B16" s="99">
        <v>113.5</v>
      </c>
      <c r="C16" s="128"/>
      <c r="D16" s="129" t="s">
        <v>62</v>
      </c>
      <c r="E16" s="137" t="s">
        <v>48</v>
      </c>
      <c r="F16" s="71"/>
      <c r="G16" s="70">
        <v>180</v>
      </c>
      <c r="H16" s="44">
        <v>200</v>
      </c>
      <c r="I16" s="44">
        <v>210</v>
      </c>
      <c r="J16" s="42">
        <f t="shared" si="0"/>
        <v>210</v>
      </c>
      <c r="K16" s="43">
        <f t="shared" si="1"/>
        <v>210</v>
      </c>
      <c r="L16" s="101">
        <v>160</v>
      </c>
      <c r="M16" s="98">
        <v>-170</v>
      </c>
      <c r="N16" s="98">
        <v>175</v>
      </c>
      <c r="O16" s="43">
        <f t="shared" si="2"/>
        <v>175</v>
      </c>
      <c r="P16" s="43">
        <f t="shared" si="3"/>
        <v>175</v>
      </c>
      <c r="Q16" s="43">
        <f t="shared" si="4"/>
        <v>385</v>
      </c>
      <c r="R16" s="70">
        <v>210</v>
      </c>
      <c r="S16" s="44">
        <v>225</v>
      </c>
      <c r="T16" s="44">
        <v>-235</v>
      </c>
      <c r="U16" s="43">
        <f t="shared" si="5"/>
        <v>225</v>
      </c>
      <c r="V16" s="43">
        <f t="shared" si="6"/>
        <v>225</v>
      </c>
      <c r="W16" s="43">
        <f t="shared" si="7"/>
        <v>610</v>
      </c>
      <c r="X16" s="45">
        <f t="shared" si="8"/>
        <v>0.5831</v>
      </c>
      <c r="Y16" s="42">
        <f t="shared" si="9"/>
        <v>355.691</v>
      </c>
      <c r="Z16" s="44"/>
      <c r="AA16" s="44"/>
      <c r="AB16" s="44"/>
      <c r="AC16" s="44"/>
    </row>
    <row r="17" spans="1:29" s="39" customFormat="1" ht="18" customHeight="1">
      <c r="A17" s="135">
        <v>850901</v>
      </c>
      <c r="B17" s="107">
        <v>90.8</v>
      </c>
      <c r="C17" s="136"/>
      <c r="D17" s="137" t="s">
        <v>63</v>
      </c>
      <c r="E17" s="137" t="s">
        <v>50</v>
      </c>
      <c r="F17" s="70"/>
      <c r="G17" s="70">
        <v>200</v>
      </c>
      <c r="H17" s="44" t="s">
        <v>45</v>
      </c>
      <c r="I17" s="44" t="s">
        <v>45</v>
      </c>
      <c r="J17" s="42">
        <f t="shared" si="0"/>
        <v>200</v>
      </c>
      <c r="K17" s="43">
        <f t="shared" si="1"/>
        <v>200</v>
      </c>
      <c r="L17" s="101">
        <v>120</v>
      </c>
      <c r="M17" s="98">
        <v>130</v>
      </c>
      <c r="N17" s="98" t="s">
        <v>45</v>
      </c>
      <c r="O17" s="43">
        <f t="shared" si="2"/>
        <v>130</v>
      </c>
      <c r="P17" s="43">
        <f t="shared" si="3"/>
        <v>130</v>
      </c>
      <c r="Q17" s="43">
        <f t="shared" si="4"/>
        <v>330</v>
      </c>
      <c r="R17" s="70">
        <v>200</v>
      </c>
      <c r="S17" s="44" t="s">
        <v>45</v>
      </c>
      <c r="T17" s="44" t="s">
        <v>45</v>
      </c>
      <c r="U17" s="43">
        <f t="shared" si="5"/>
        <v>200</v>
      </c>
      <c r="V17" s="43">
        <f t="shared" si="6"/>
        <v>200</v>
      </c>
      <c r="W17" s="43">
        <f t="shared" si="7"/>
        <v>530</v>
      </c>
      <c r="X17" s="45">
        <f t="shared" si="8"/>
        <v>0.6356</v>
      </c>
      <c r="Y17" s="42">
        <f t="shared" si="9"/>
        <v>336.86800000000005</v>
      </c>
      <c r="Z17" s="44"/>
      <c r="AA17" s="44"/>
      <c r="AB17" s="44"/>
      <c r="AC17" s="44"/>
    </row>
    <row r="18" spans="1:29" s="39" customFormat="1" ht="18" customHeight="1">
      <c r="A18" s="135">
        <v>780702</v>
      </c>
      <c r="B18" s="107">
        <v>65.25</v>
      </c>
      <c r="C18" s="136"/>
      <c r="D18" s="137" t="s">
        <v>64</v>
      </c>
      <c r="E18" s="137" t="s">
        <v>48</v>
      </c>
      <c r="F18" s="70"/>
      <c r="G18" s="70">
        <v>210</v>
      </c>
      <c r="H18" s="44">
        <v>230</v>
      </c>
      <c r="I18" s="44">
        <v>-240</v>
      </c>
      <c r="J18" s="42">
        <f t="shared" si="0"/>
        <v>230</v>
      </c>
      <c r="K18" s="43">
        <f t="shared" si="1"/>
        <v>230</v>
      </c>
      <c r="L18" s="101">
        <v>135</v>
      </c>
      <c r="M18" s="98">
        <v>145</v>
      </c>
      <c r="N18" s="98">
        <v>-152.5</v>
      </c>
      <c r="O18" s="43">
        <f t="shared" si="2"/>
        <v>145</v>
      </c>
      <c r="P18" s="43">
        <f t="shared" si="3"/>
        <v>145</v>
      </c>
      <c r="Q18" s="43">
        <f t="shared" si="4"/>
        <v>375</v>
      </c>
      <c r="R18" s="70">
        <v>180</v>
      </c>
      <c r="S18" s="44">
        <v>200</v>
      </c>
      <c r="T18" s="44">
        <v>210</v>
      </c>
      <c r="U18" s="43">
        <f t="shared" si="5"/>
        <v>210</v>
      </c>
      <c r="V18" s="43">
        <f t="shared" si="6"/>
        <v>210</v>
      </c>
      <c r="W18" s="43">
        <f t="shared" si="7"/>
        <v>585</v>
      </c>
      <c r="X18" s="45">
        <f t="shared" si="8"/>
        <v>0.7932</v>
      </c>
      <c r="Y18" s="42">
        <f t="shared" si="9"/>
        <v>464.022</v>
      </c>
      <c r="Z18" s="44"/>
      <c r="AA18" s="44"/>
      <c r="AB18" s="44"/>
      <c r="AC18" s="44"/>
    </row>
    <row r="19" spans="1:29" s="39" customFormat="1" ht="18" customHeight="1">
      <c r="A19" s="135">
        <v>850321</v>
      </c>
      <c r="B19" s="107">
        <v>120.8</v>
      </c>
      <c r="C19" s="136"/>
      <c r="D19" s="137" t="s">
        <v>65</v>
      </c>
      <c r="E19" s="137" t="s">
        <v>50</v>
      </c>
      <c r="F19" s="70"/>
      <c r="G19" s="70">
        <v>225</v>
      </c>
      <c r="H19" s="44">
        <v>240</v>
      </c>
      <c r="I19" s="44">
        <v>247.5</v>
      </c>
      <c r="J19" s="42">
        <f t="shared" si="0"/>
        <v>247.5</v>
      </c>
      <c r="K19" s="43">
        <f t="shared" si="1"/>
        <v>247.5</v>
      </c>
      <c r="L19" s="101">
        <v>157.5</v>
      </c>
      <c r="M19" s="98">
        <v>-162.5</v>
      </c>
      <c r="N19" s="98">
        <v>162.5</v>
      </c>
      <c r="O19" s="43">
        <f t="shared" si="2"/>
        <v>162.5</v>
      </c>
      <c r="P19" s="43">
        <f t="shared" si="3"/>
        <v>162.5</v>
      </c>
      <c r="Q19" s="43">
        <f t="shared" si="4"/>
        <v>410</v>
      </c>
      <c r="R19" s="70">
        <v>270</v>
      </c>
      <c r="S19" s="44">
        <v>300</v>
      </c>
      <c r="T19" s="44" t="s">
        <v>45</v>
      </c>
      <c r="U19" s="43">
        <f t="shared" si="5"/>
        <v>300</v>
      </c>
      <c r="V19" s="43">
        <f t="shared" si="6"/>
        <v>300</v>
      </c>
      <c r="W19" s="43">
        <f t="shared" si="7"/>
        <v>710</v>
      </c>
      <c r="X19" s="45">
        <f t="shared" si="8"/>
        <v>0.574</v>
      </c>
      <c r="Y19" s="42">
        <f t="shared" si="9"/>
        <v>407.53999999999996</v>
      </c>
      <c r="Z19" s="44"/>
      <c r="AA19" s="44"/>
      <c r="AB19" s="44"/>
      <c r="AC19" s="44"/>
    </row>
    <row r="20" spans="1:29" s="39" customFormat="1" ht="18" customHeight="1">
      <c r="A20" s="127"/>
      <c r="B20" s="99"/>
      <c r="C20" s="128"/>
      <c r="D20" s="129"/>
      <c r="E20" s="137"/>
      <c r="F20" s="70"/>
      <c r="G20" s="70"/>
      <c r="H20" s="44"/>
      <c r="I20" s="44"/>
      <c r="J20" s="42">
        <f t="shared" si="0"/>
        <v>0</v>
      </c>
      <c r="K20" s="43">
        <f t="shared" si="1"/>
        <v>0</v>
      </c>
      <c r="L20" s="70"/>
      <c r="M20" s="44"/>
      <c r="N20" s="44"/>
      <c r="O20" s="43">
        <f t="shared" si="2"/>
        <v>0</v>
      </c>
      <c r="P20" s="43">
        <f t="shared" si="3"/>
        <v>0</v>
      </c>
      <c r="Q20" s="43">
        <f t="shared" si="4"/>
        <v>0</v>
      </c>
      <c r="R20" s="70"/>
      <c r="S20" s="44"/>
      <c r="T20" s="44"/>
      <c r="U20" s="43">
        <f t="shared" si="5"/>
        <v>0</v>
      </c>
      <c r="V20" s="43">
        <f t="shared" si="6"/>
        <v>0</v>
      </c>
      <c r="W20" s="43">
        <f t="shared" si="7"/>
        <v>0</v>
      </c>
      <c r="X20" s="45">
        <f t="shared" si="8"/>
        <v>0</v>
      </c>
      <c r="Y20" s="42">
        <f t="shared" si="9"/>
        <v>0</v>
      </c>
      <c r="Z20" s="44"/>
      <c r="AA20" s="44"/>
      <c r="AB20" s="44"/>
      <c r="AC20" s="44"/>
    </row>
    <row r="21" spans="1:29" s="39" customFormat="1" ht="18" customHeight="1">
      <c r="A21" s="135"/>
      <c r="B21" s="107"/>
      <c r="C21" s="136"/>
      <c r="D21" s="137"/>
      <c r="E21" s="137"/>
      <c r="F21" s="71"/>
      <c r="G21" s="70"/>
      <c r="H21" s="44"/>
      <c r="I21" s="44"/>
      <c r="J21" s="42">
        <f t="shared" si="0"/>
        <v>0</v>
      </c>
      <c r="K21" s="43">
        <f t="shared" si="1"/>
        <v>0</v>
      </c>
      <c r="L21" s="70"/>
      <c r="M21" s="44"/>
      <c r="N21" s="44"/>
      <c r="O21" s="43">
        <f t="shared" si="2"/>
        <v>0</v>
      </c>
      <c r="P21" s="43">
        <f t="shared" si="3"/>
        <v>0</v>
      </c>
      <c r="Q21" s="43">
        <f t="shared" si="4"/>
        <v>0</v>
      </c>
      <c r="R21" s="70"/>
      <c r="S21" s="44"/>
      <c r="T21" s="44"/>
      <c r="U21" s="43">
        <f t="shared" si="5"/>
        <v>0</v>
      </c>
      <c r="V21" s="43">
        <f t="shared" si="6"/>
        <v>0</v>
      </c>
      <c r="W21" s="43">
        <f t="shared" si="7"/>
        <v>0</v>
      </c>
      <c r="X21" s="45">
        <f t="shared" si="8"/>
        <v>0</v>
      </c>
      <c r="Y21" s="42">
        <f t="shared" si="9"/>
        <v>0</v>
      </c>
      <c r="Z21" s="44"/>
      <c r="AA21" s="44"/>
      <c r="AB21" s="44"/>
      <c r="AC21" s="44"/>
    </row>
    <row r="22" spans="1:29" s="39" customFormat="1" ht="18" customHeight="1">
      <c r="A22" s="127"/>
      <c r="B22" s="107"/>
      <c r="C22" s="128"/>
      <c r="D22" s="129"/>
      <c r="E22" s="137"/>
      <c r="F22" s="70"/>
      <c r="G22" s="70"/>
      <c r="H22" s="44"/>
      <c r="I22" s="44"/>
      <c r="J22" s="42">
        <f t="shared" si="0"/>
        <v>0</v>
      </c>
      <c r="K22" s="43">
        <f t="shared" si="1"/>
        <v>0</v>
      </c>
      <c r="L22" s="70"/>
      <c r="M22" s="44"/>
      <c r="N22" s="44"/>
      <c r="O22" s="43">
        <f t="shared" si="2"/>
        <v>0</v>
      </c>
      <c r="P22" s="43">
        <f t="shared" si="3"/>
        <v>0</v>
      </c>
      <c r="Q22" s="43">
        <f t="shared" si="4"/>
        <v>0</v>
      </c>
      <c r="R22" s="70"/>
      <c r="S22" s="44"/>
      <c r="T22" s="44"/>
      <c r="U22" s="43">
        <f t="shared" si="5"/>
        <v>0</v>
      </c>
      <c r="V22" s="43">
        <f t="shared" si="6"/>
        <v>0</v>
      </c>
      <c r="W22" s="43">
        <f t="shared" si="7"/>
        <v>0</v>
      </c>
      <c r="X22" s="45">
        <f t="shared" si="8"/>
        <v>0</v>
      </c>
      <c r="Y22" s="42">
        <f t="shared" si="9"/>
        <v>0</v>
      </c>
      <c r="Z22" s="44"/>
      <c r="AA22" s="44"/>
      <c r="AB22" s="44"/>
      <c r="AC22" s="44"/>
    </row>
    <row r="23" spans="1:29" s="39" customFormat="1" ht="18" customHeight="1">
      <c r="A23" s="135"/>
      <c r="B23" s="107"/>
      <c r="C23" s="136"/>
      <c r="D23" s="137"/>
      <c r="E23" s="137"/>
      <c r="F23" s="71"/>
      <c r="G23" s="70"/>
      <c r="H23" s="44"/>
      <c r="I23" s="44"/>
      <c r="J23" s="42">
        <f t="shared" si="0"/>
        <v>0</v>
      </c>
      <c r="K23" s="43">
        <f t="shared" si="1"/>
        <v>0</v>
      </c>
      <c r="L23" s="70"/>
      <c r="M23" s="44"/>
      <c r="N23" s="44"/>
      <c r="O23" s="43">
        <f t="shared" si="2"/>
        <v>0</v>
      </c>
      <c r="P23" s="43">
        <f t="shared" si="3"/>
        <v>0</v>
      </c>
      <c r="Q23" s="43">
        <f t="shared" si="4"/>
        <v>0</v>
      </c>
      <c r="R23" s="70"/>
      <c r="S23" s="44"/>
      <c r="T23" s="44"/>
      <c r="U23" s="43">
        <f t="shared" si="5"/>
        <v>0</v>
      </c>
      <c r="V23" s="43">
        <f t="shared" si="6"/>
        <v>0</v>
      </c>
      <c r="W23" s="43">
        <f t="shared" si="7"/>
        <v>0</v>
      </c>
      <c r="X23" s="45">
        <f t="shared" si="8"/>
        <v>0</v>
      </c>
      <c r="Y23" s="42">
        <f t="shared" si="9"/>
        <v>0</v>
      </c>
      <c r="Z23" s="44"/>
      <c r="AA23" s="44"/>
      <c r="AB23" s="44"/>
      <c r="AC23" s="44"/>
    </row>
    <row r="24" spans="1:29" s="39" customFormat="1" ht="18" customHeight="1">
      <c r="A24" s="135"/>
      <c r="B24" s="107"/>
      <c r="C24" s="136"/>
      <c r="D24" s="137"/>
      <c r="E24" s="137"/>
      <c r="F24" s="70"/>
      <c r="G24" s="70"/>
      <c r="H24" s="44"/>
      <c r="I24" s="44"/>
      <c r="J24" s="42">
        <f t="shared" si="0"/>
        <v>0</v>
      </c>
      <c r="K24" s="43">
        <f t="shared" si="1"/>
        <v>0</v>
      </c>
      <c r="L24" s="70"/>
      <c r="M24" s="44"/>
      <c r="N24" s="44"/>
      <c r="O24" s="43">
        <f t="shared" si="2"/>
        <v>0</v>
      </c>
      <c r="P24" s="43">
        <f t="shared" si="3"/>
        <v>0</v>
      </c>
      <c r="Q24" s="43">
        <f t="shared" si="4"/>
        <v>0</v>
      </c>
      <c r="R24" s="70"/>
      <c r="S24" s="44"/>
      <c r="T24" s="44"/>
      <c r="U24" s="43">
        <f t="shared" si="5"/>
        <v>0</v>
      </c>
      <c r="V24" s="43">
        <f t="shared" si="6"/>
        <v>0</v>
      </c>
      <c r="W24" s="43">
        <f t="shared" si="7"/>
        <v>0</v>
      </c>
      <c r="X24" s="45">
        <f t="shared" si="8"/>
        <v>0</v>
      </c>
      <c r="Y24" s="42">
        <f t="shared" si="9"/>
        <v>0</v>
      </c>
      <c r="Z24" s="44"/>
      <c r="AA24" s="44"/>
      <c r="AB24" s="44"/>
      <c r="AC24" s="44"/>
    </row>
    <row r="25" spans="1:29" s="39" customFormat="1" ht="18" customHeight="1">
      <c r="A25" s="46"/>
      <c r="B25" s="107"/>
      <c r="C25" s="46"/>
      <c r="D25" s="142"/>
      <c r="E25" s="142"/>
      <c r="F25" s="70"/>
      <c r="G25" s="70"/>
      <c r="H25" s="44"/>
      <c r="I25" s="44"/>
      <c r="J25" s="42">
        <f t="shared" si="0"/>
        <v>0</v>
      </c>
      <c r="K25" s="43">
        <f t="shared" si="1"/>
        <v>0</v>
      </c>
      <c r="L25" s="70"/>
      <c r="M25" s="44"/>
      <c r="N25" s="44"/>
      <c r="O25" s="43">
        <f t="shared" si="2"/>
        <v>0</v>
      </c>
      <c r="P25" s="43">
        <f t="shared" si="3"/>
        <v>0</v>
      </c>
      <c r="Q25" s="43">
        <f t="shared" si="4"/>
        <v>0</v>
      </c>
      <c r="R25" s="70"/>
      <c r="S25" s="44"/>
      <c r="T25" s="44"/>
      <c r="U25" s="43">
        <f t="shared" si="5"/>
        <v>0</v>
      </c>
      <c r="V25" s="43">
        <f t="shared" si="6"/>
        <v>0</v>
      </c>
      <c r="W25" s="43">
        <f t="shared" si="7"/>
        <v>0</v>
      </c>
      <c r="X25" s="45">
        <f t="shared" si="8"/>
        <v>0</v>
      </c>
      <c r="Y25" s="42">
        <f t="shared" si="9"/>
        <v>0</v>
      </c>
      <c r="Z25" s="44"/>
      <c r="AA25" s="44"/>
      <c r="AB25" s="44"/>
      <c r="AC25" s="44"/>
    </row>
    <row r="26" spans="1:32" ht="18" customHeight="1">
      <c r="A26" s="140"/>
      <c r="B26" s="107"/>
      <c r="C26" s="140"/>
      <c r="D26" s="143"/>
      <c r="E26" s="146"/>
      <c r="F26" s="88"/>
      <c r="G26" s="70"/>
      <c r="H26" s="140"/>
      <c r="I26" s="140"/>
      <c r="J26" s="42">
        <f t="shared" si="0"/>
        <v>0</v>
      </c>
      <c r="K26" s="43">
        <f t="shared" si="1"/>
        <v>0</v>
      </c>
      <c r="L26" s="70"/>
      <c r="M26" s="140"/>
      <c r="N26" s="140"/>
      <c r="O26" s="43">
        <f t="shared" si="2"/>
        <v>0</v>
      </c>
      <c r="P26" s="43">
        <f t="shared" si="3"/>
        <v>0</v>
      </c>
      <c r="Q26" s="43">
        <f t="shared" si="4"/>
        <v>0</v>
      </c>
      <c r="R26" s="70"/>
      <c r="S26" s="140"/>
      <c r="T26" s="140"/>
      <c r="U26" s="43">
        <f t="shared" si="5"/>
        <v>0</v>
      </c>
      <c r="V26" s="43">
        <f t="shared" si="6"/>
        <v>0</v>
      </c>
      <c r="W26" s="43">
        <f t="shared" si="7"/>
        <v>0</v>
      </c>
      <c r="X26" s="45">
        <f t="shared" si="8"/>
        <v>0</v>
      </c>
      <c r="Y26" s="42">
        <f t="shared" si="9"/>
        <v>0</v>
      </c>
      <c r="Z26" s="140"/>
      <c r="AA26" s="140"/>
      <c r="AB26" s="140"/>
      <c r="AC26" s="140"/>
      <c r="AD26" s="39"/>
      <c r="AE26" s="39"/>
      <c r="AF26" s="39"/>
    </row>
    <row r="27" spans="1:29" s="6" customFormat="1" ht="18" customHeight="1">
      <c r="A27" s="141"/>
      <c r="B27" s="107"/>
      <c r="C27" s="141"/>
      <c r="D27" s="144"/>
      <c r="E27" s="144"/>
      <c r="F27" s="145"/>
      <c r="G27" s="70"/>
      <c r="H27" s="141"/>
      <c r="I27" s="141"/>
      <c r="J27" s="42">
        <f t="shared" si="0"/>
        <v>0</v>
      </c>
      <c r="K27" s="43">
        <f t="shared" si="1"/>
        <v>0</v>
      </c>
      <c r="L27" s="70"/>
      <c r="M27" s="141"/>
      <c r="N27" s="141"/>
      <c r="O27" s="43">
        <f t="shared" si="2"/>
        <v>0</v>
      </c>
      <c r="P27" s="43">
        <f t="shared" si="3"/>
        <v>0</v>
      </c>
      <c r="Q27" s="43">
        <f t="shared" si="4"/>
        <v>0</v>
      </c>
      <c r="R27" s="70"/>
      <c r="S27" s="141"/>
      <c r="T27" s="141"/>
      <c r="U27" s="43">
        <f t="shared" si="5"/>
        <v>0</v>
      </c>
      <c r="V27" s="43">
        <f t="shared" si="6"/>
        <v>0</v>
      </c>
      <c r="W27" s="43">
        <f t="shared" si="7"/>
        <v>0</v>
      </c>
      <c r="X27" s="45">
        <f t="shared" si="8"/>
        <v>0</v>
      </c>
      <c r="Y27" s="42">
        <f t="shared" si="9"/>
        <v>0</v>
      </c>
      <c r="Z27" s="141"/>
      <c r="AA27" s="141"/>
      <c r="AB27" s="141"/>
      <c r="AC27" s="141"/>
    </row>
    <row r="28" spans="1:27" s="6" customFormat="1" ht="15" customHeight="1">
      <c r="A28" s="6" t="s">
        <v>19</v>
      </c>
      <c r="E28" s="6" t="s">
        <v>20</v>
      </c>
      <c r="H28"/>
      <c r="I28" s="6" t="s">
        <v>20</v>
      </c>
      <c r="J28" s="28"/>
      <c r="N28" s="31" t="s">
        <v>21</v>
      </c>
      <c r="S28" s="6" t="s">
        <v>22</v>
      </c>
      <c r="X28"/>
      <c r="Y28" s="31" t="s">
        <v>23</v>
      </c>
      <c r="Z28" s="29"/>
      <c r="AA28" s="30"/>
    </row>
    <row r="29" spans="8:27" s="6" customFormat="1" ht="15" customHeight="1">
      <c r="H29" s="40"/>
      <c r="J29" s="28"/>
      <c r="N29" s="28"/>
      <c r="X29"/>
      <c r="Y29" s="28"/>
      <c r="Z29" s="29"/>
      <c r="AA29" s="30"/>
    </row>
    <row r="30" spans="1:29" s="6" customFormat="1" ht="15" customHeight="1">
      <c r="A30" s="47"/>
      <c r="B30" s="47"/>
      <c r="C30" s="47"/>
      <c r="D30" s="47"/>
      <c r="E30" s="47"/>
      <c r="F30" s="47"/>
      <c r="G30" s="47"/>
      <c r="H30" s="48"/>
      <c r="I30" s="47"/>
      <c r="J30" s="33"/>
      <c r="K30" s="32"/>
      <c r="L30" s="32"/>
      <c r="M30" s="32"/>
      <c r="N30" s="49"/>
      <c r="O30" s="32"/>
      <c r="P30" s="32"/>
      <c r="Q30" s="32"/>
      <c r="R30" s="32"/>
      <c r="S30" s="32"/>
      <c r="T30" s="32"/>
      <c r="U30" s="32"/>
      <c r="V30" s="32"/>
      <c r="W30" s="32"/>
      <c r="X30" s="11"/>
      <c r="Y30" s="33"/>
      <c r="Z30" s="34"/>
      <c r="AA30" s="35"/>
      <c r="AB30" s="32"/>
      <c r="AC30" s="32"/>
    </row>
    <row r="31" spans="8:27" s="6" customFormat="1" ht="15" customHeight="1">
      <c r="H31"/>
      <c r="J31" s="28"/>
      <c r="N31" s="28"/>
      <c r="X31"/>
      <c r="Y31" s="28"/>
      <c r="Z31" s="29"/>
      <c r="AA31" s="30"/>
    </row>
    <row r="32" spans="1:27" s="6" customFormat="1" ht="15" customHeight="1">
      <c r="A32" s="6" t="s">
        <v>24</v>
      </c>
      <c r="E32" s="6" t="s">
        <v>24</v>
      </c>
      <c r="H32"/>
      <c r="I32" s="6" t="s">
        <v>24</v>
      </c>
      <c r="J32" s="28"/>
      <c r="N32" s="6" t="s">
        <v>24</v>
      </c>
      <c r="S32" s="6" t="s">
        <v>24</v>
      </c>
      <c r="X32"/>
      <c r="Y32" s="6" t="s">
        <v>24</v>
      </c>
      <c r="Z32" s="29"/>
      <c r="AA32" s="30"/>
    </row>
    <row r="33" spans="5:27" s="6" customFormat="1" ht="15" customHeight="1">
      <c r="E33"/>
      <c r="I33"/>
      <c r="J33"/>
      <c r="K33"/>
      <c r="M33" s="28"/>
      <c r="Q33"/>
      <c r="R33"/>
      <c r="S33" s="28"/>
      <c r="X33"/>
      <c r="Y33" s="28"/>
      <c r="Z33" s="29"/>
      <c r="AA33" s="30"/>
    </row>
    <row r="34" spans="1:29" ht="15" customHeight="1">
      <c r="A34" s="47"/>
      <c r="B34" s="51"/>
      <c r="C34" s="18"/>
      <c r="D34" s="39"/>
      <c r="E34" s="32"/>
      <c r="F34" s="51"/>
      <c r="G34" s="39"/>
      <c r="H34" s="39"/>
      <c r="I34" s="11"/>
      <c r="J34" s="11"/>
      <c r="K34" s="11"/>
      <c r="L34" s="62"/>
      <c r="M34" s="63"/>
      <c r="N34" s="18"/>
      <c r="O34" s="18"/>
      <c r="P34" s="18"/>
      <c r="Q34"/>
      <c r="R34"/>
      <c r="S34" s="50"/>
      <c r="T34" s="18"/>
      <c r="U34" s="18"/>
      <c r="V34" s="39"/>
      <c r="W34" s="39"/>
      <c r="X34"/>
      <c r="Y34" s="36"/>
      <c r="Z34" s="37"/>
      <c r="AA34" s="41"/>
      <c r="AB34" s="39"/>
      <c r="AC34" s="39"/>
    </row>
  </sheetData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="70" zoomScaleNormal="70" workbookViewId="0" topLeftCell="A4">
      <selection activeCell="E29" sqref="E29"/>
    </sheetView>
  </sheetViews>
  <sheetFormatPr defaultColWidth="9.140625" defaultRowHeight="15" customHeight="1"/>
  <cols>
    <col min="1" max="1" width="10.421875" style="1" customWidth="1"/>
    <col min="2" max="2" width="8.00390625" style="1" customWidth="1"/>
    <col min="3" max="3" width="7.8515625" style="1" customWidth="1"/>
    <col min="4" max="4" width="25.7109375" style="1" customWidth="1"/>
    <col min="5" max="5" width="23.421875" style="1" customWidth="1"/>
    <col min="6" max="6" width="8.8515625" style="1" customWidth="1"/>
    <col min="7" max="7" width="6.140625" style="1" customWidth="1"/>
    <col min="8" max="8" width="6.28125" style="1" customWidth="1"/>
    <col min="9" max="9" width="7.00390625" style="1" customWidth="1"/>
    <col min="10" max="10" width="0.9921875" style="1" customWidth="1"/>
    <col min="11" max="11" width="9.7109375" style="1" customWidth="1"/>
    <col min="12" max="12" width="9.57421875" style="1" customWidth="1"/>
    <col min="13" max="13" width="10.28125" style="1" customWidth="1"/>
    <col min="14" max="14" width="0.85546875" style="2" customWidth="1"/>
    <col min="15" max="15" width="10.421875" style="2" customWidth="1"/>
    <col min="16" max="16" width="8.8515625" style="1" customWidth="1"/>
    <col min="17" max="17" width="12.28125" style="73" customWidth="1"/>
    <col min="18" max="18" width="8.28125" style="3" customWidth="1"/>
    <col min="19" max="19" width="7.421875" style="1" customWidth="1"/>
    <col min="20" max="20" width="6.7109375" style="1" customWidth="1"/>
    <col min="21" max="21" width="5.00390625" style="1" customWidth="1"/>
    <col min="22" max="22" width="5.57421875" style="1" customWidth="1"/>
    <col min="23" max="16384" width="9.140625" style="1" customWidth="1"/>
  </cols>
  <sheetData>
    <row r="1" spans="1:22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  <c r="O1" s="36"/>
      <c r="P1" s="18"/>
      <c r="Q1" s="72"/>
      <c r="R1" s="38"/>
      <c r="S1" s="18"/>
      <c r="T1" s="18"/>
      <c r="U1" s="39"/>
      <c r="V1" s="39"/>
    </row>
    <row r="2" spans="1:22" ht="15" customHeight="1">
      <c r="A2" s="14"/>
      <c r="B2" s="39"/>
      <c r="T2" s="16"/>
      <c r="U2" s="39"/>
      <c r="V2" s="39"/>
    </row>
    <row r="3" spans="1:22" s="5" customFormat="1" ht="21.75" customHeight="1">
      <c r="A3" s="65"/>
      <c r="B3" s="64"/>
      <c r="C3" s="9"/>
      <c r="D3" s="9"/>
      <c r="E3" s="9"/>
      <c r="F3" s="9"/>
      <c r="G3" s="95" t="s">
        <v>0</v>
      </c>
      <c r="J3" s="56"/>
      <c r="K3" s="9"/>
      <c r="L3" s="9"/>
      <c r="M3" s="9"/>
      <c r="N3" s="40"/>
      <c r="O3" s="10" t="s">
        <v>1</v>
      </c>
      <c r="P3" s="8"/>
      <c r="Q3" s="53" t="s">
        <v>50</v>
      </c>
      <c r="R3" s="8"/>
      <c r="S3" s="8"/>
      <c r="T3" s="58"/>
      <c r="U3" s="9"/>
      <c r="V3" s="9"/>
    </row>
    <row r="4" spans="1:22" s="5" customFormat="1" ht="21.75" customHeight="1">
      <c r="A4" s="54"/>
      <c r="B4" s="9"/>
      <c r="C4" s="9"/>
      <c r="D4" s="9"/>
      <c r="E4" s="9"/>
      <c r="F4" s="9"/>
      <c r="G4" s="94" t="s">
        <v>2</v>
      </c>
      <c r="J4" s="9"/>
      <c r="K4" s="9"/>
      <c r="L4" s="9"/>
      <c r="M4" s="9"/>
      <c r="N4" s="40"/>
      <c r="O4" s="10" t="s">
        <v>3</v>
      </c>
      <c r="P4" s="89"/>
      <c r="Q4" s="53" t="s">
        <v>71</v>
      </c>
      <c r="R4" s="8"/>
      <c r="S4" s="8"/>
      <c r="T4" s="58"/>
      <c r="U4" s="9"/>
      <c r="V4" s="9"/>
    </row>
    <row r="5" spans="1:22" s="5" customFormat="1" ht="21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0"/>
      <c r="O5" s="10" t="s">
        <v>4</v>
      </c>
      <c r="P5" s="8"/>
      <c r="Q5" s="53" t="s">
        <v>72</v>
      </c>
      <c r="R5" s="8"/>
      <c r="S5" s="8"/>
      <c r="T5" s="58"/>
      <c r="U5" s="9"/>
      <c r="V5" s="9"/>
    </row>
    <row r="6" spans="1:22" s="5" customFormat="1" ht="18.75" customHeight="1">
      <c r="A6" s="54"/>
      <c r="B6" s="9"/>
      <c r="C6" s="9"/>
      <c r="D6" s="9"/>
      <c r="E6" s="9"/>
      <c r="F6" s="8" t="s">
        <v>44</v>
      </c>
      <c r="G6" s="8"/>
      <c r="H6" s="8" t="s">
        <v>46</v>
      </c>
      <c r="I6" s="8"/>
      <c r="J6" s="9"/>
      <c r="K6" s="9"/>
      <c r="L6" s="9"/>
      <c r="M6" s="9"/>
      <c r="N6" s="40"/>
      <c r="O6" s="40"/>
      <c r="Q6" s="29"/>
      <c r="T6" s="58"/>
      <c r="U6" s="9"/>
      <c r="V6" s="9"/>
    </row>
    <row r="7" spans="1:22" s="5" customFormat="1" ht="18.75" customHeight="1">
      <c r="A7" s="5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0"/>
      <c r="O7" s="40"/>
      <c r="Q7" s="29"/>
      <c r="T7" s="58"/>
      <c r="U7" s="9"/>
      <c r="V7" s="9"/>
    </row>
    <row r="8" spans="1:22" s="5" customFormat="1" ht="18.75" customHeight="1">
      <c r="A8" s="54"/>
      <c r="B8" s="9"/>
      <c r="C8" s="9"/>
      <c r="D8" s="9"/>
      <c r="E8" s="96" t="s">
        <v>5</v>
      </c>
      <c r="F8" s="8" t="s">
        <v>66</v>
      </c>
      <c r="G8" s="52"/>
      <c r="H8" s="8"/>
      <c r="I8" s="8"/>
      <c r="J8" s="8"/>
      <c r="K8" s="8"/>
      <c r="L8" s="8"/>
      <c r="M8" s="8"/>
      <c r="N8" s="40"/>
      <c r="O8" s="40"/>
      <c r="Q8" s="29"/>
      <c r="T8" s="58"/>
      <c r="U8" s="9"/>
      <c r="V8" s="9"/>
    </row>
    <row r="9" spans="1:22" s="5" customFormat="1" ht="16.5" customHeight="1">
      <c r="A9" s="5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  <c r="O9" s="10"/>
      <c r="P9" s="8"/>
      <c r="Q9" s="74"/>
      <c r="R9" s="8"/>
      <c r="S9" s="8"/>
      <c r="T9" s="57"/>
      <c r="U9" s="9"/>
      <c r="V9" s="9"/>
    </row>
    <row r="10" spans="12:17" s="5" customFormat="1" ht="16.5" customHeight="1">
      <c r="L10" s="9"/>
      <c r="M10" s="9"/>
      <c r="N10" s="7"/>
      <c r="O10" s="7"/>
      <c r="Q10" s="75"/>
    </row>
    <row r="11" spans="1:22" s="5" customFormat="1" ht="21.75" customHeight="1">
      <c r="A11" s="106" t="s">
        <v>43</v>
      </c>
      <c r="B11" s="106"/>
      <c r="C11" s="87"/>
      <c r="D11" s="87" t="s">
        <v>39</v>
      </c>
      <c r="E11" s="87" t="s">
        <v>40</v>
      </c>
      <c r="F11" s="52"/>
      <c r="N11" s="9"/>
      <c r="O11" s="9"/>
      <c r="P11" s="56" t="s">
        <v>7</v>
      </c>
      <c r="Q11" s="76"/>
      <c r="R11" s="8"/>
      <c r="S11" s="8"/>
      <c r="T11" s="8"/>
      <c r="U11" s="9"/>
      <c r="V11" s="9"/>
    </row>
    <row r="12" spans="14:21" s="5" customFormat="1" ht="21.75" customHeight="1" thickBot="1">
      <c r="N12" s="56"/>
      <c r="O12" s="56"/>
      <c r="Q12" s="75"/>
      <c r="U12" s="9"/>
    </row>
    <row r="13" spans="1:21" ht="21.75" customHeight="1">
      <c r="A13" s="110" t="s">
        <v>8</v>
      </c>
      <c r="B13" s="111" t="s">
        <v>9</v>
      </c>
      <c r="C13" s="111" t="s">
        <v>10</v>
      </c>
      <c r="D13" s="112" t="s">
        <v>11</v>
      </c>
      <c r="E13" s="113" t="s">
        <v>12</v>
      </c>
      <c r="F13" s="113"/>
      <c r="G13" s="78"/>
      <c r="H13" s="114"/>
      <c r="I13" s="79"/>
      <c r="J13" s="115"/>
      <c r="K13" s="116"/>
      <c r="L13" s="114" t="s">
        <v>2</v>
      </c>
      <c r="M13" s="80"/>
      <c r="N13" s="93"/>
      <c r="O13" s="115" t="s">
        <v>13</v>
      </c>
      <c r="P13" s="117" t="s">
        <v>14</v>
      </c>
      <c r="Q13" s="118" t="s">
        <v>15</v>
      </c>
      <c r="R13" s="111" t="s">
        <v>16</v>
      </c>
      <c r="S13" s="119" t="s">
        <v>17</v>
      </c>
      <c r="T13" s="39"/>
      <c r="U13" s="39"/>
    </row>
    <row r="14" spans="1:19" s="39" customFormat="1" ht="21.75" customHeight="1" thickBot="1">
      <c r="A14" s="120" t="s">
        <v>18</v>
      </c>
      <c r="B14" s="121"/>
      <c r="C14" s="121"/>
      <c r="D14" s="122"/>
      <c r="E14" s="123"/>
      <c r="F14" s="123"/>
      <c r="G14" s="81"/>
      <c r="H14" s="81"/>
      <c r="I14" s="82"/>
      <c r="J14" s="86"/>
      <c r="K14" s="83">
        <v>1</v>
      </c>
      <c r="L14" s="81">
        <v>2</v>
      </c>
      <c r="M14" s="82">
        <v>3</v>
      </c>
      <c r="N14" s="85"/>
      <c r="O14" s="84"/>
      <c r="P14" s="124"/>
      <c r="Q14" s="125"/>
      <c r="R14" s="84"/>
      <c r="S14" s="126"/>
    </row>
    <row r="15" spans="1:21" s="99" customFormat="1" ht="21.75" customHeight="1">
      <c r="A15" s="131">
        <v>580609</v>
      </c>
      <c r="B15" s="90">
        <v>117</v>
      </c>
      <c r="C15" s="132"/>
      <c r="D15" s="133" t="s">
        <v>47</v>
      </c>
      <c r="E15" s="137" t="s">
        <v>48</v>
      </c>
      <c r="F15" s="134"/>
      <c r="G15" s="102"/>
      <c r="H15" s="102"/>
      <c r="I15" s="103"/>
      <c r="J15" s="109"/>
      <c r="K15" s="101">
        <v>-115</v>
      </c>
      <c r="L15" s="98">
        <v>120</v>
      </c>
      <c r="M15" s="98">
        <v>130</v>
      </c>
      <c r="N15" s="43">
        <f aca="true" t="shared" si="0" ref="N15:N23">MAX(K15,L15,M15)</f>
        <v>130</v>
      </c>
      <c r="O15" s="151">
        <f aca="true" t="shared" si="1" ref="O15:O29">IF(N15&lt;0,0,N15)</f>
        <v>130</v>
      </c>
      <c r="P15" s="45">
        <f aca="true" t="shared" si="2" ref="P15:P23">IF(B15&lt;&gt;0,VLOOKUP(INT(B15),Wilksmen,(B15-INT(B15))*10+2),0)</f>
        <v>0.5785</v>
      </c>
      <c r="Q15" s="152">
        <f aca="true" t="shared" si="3" ref="Q15:Q23">SUM(O15*P15)</f>
        <v>75.205</v>
      </c>
      <c r="R15" s="108"/>
      <c r="S15" s="108"/>
      <c r="T15" s="92"/>
      <c r="U15" s="92"/>
    </row>
    <row r="16" spans="1:21" s="99" customFormat="1" ht="21.75" customHeight="1">
      <c r="A16" s="127">
        <v>800304</v>
      </c>
      <c r="B16" s="99">
        <v>76.45</v>
      </c>
      <c r="C16" s="128"/>
      <c r="D16" s="129" t="s">
        <v>49</v>
      </c>
      <c r="E16" s="137" t="s">
        <v>50</v>
      </c>
      <c r="F16" s="130"/>
      <c r="G16" s="100"/>
      <c r="H16" s="100"/>
      <c r="I16" s="101"/>
      <c r="J16" s="97"/>
      <c r="K16" s="101">
        <v>140</v>
      </c>
      <c r="L16" s="98">
        <v>-150</v>
      </c>
      <c r="M16" s="98">
        <v>150</v>
      </c>
      <c r="N16" s="43">
        <f t="shared" si="0"/>
        <v>150</v>
      </c>
      <c r="O16" s="151">
        <f t="shared" si="1"/>
        <v>150</v>
      </c>
      <c r="P16" s="45">
        <f t="shared" si="2"/>
        <v>0.7036</v>
      </c>
      <c r="Q16" s="152">
        <f t="shared" si="3"/>
        <v>105.54</v>
      </c>
      <c r="R16" s="98"/>
      <c r="S16" s="98"/>
      <c r="T16" s="102"/>
      <c r="U16" s="102"/>
    </row>
    <row r="17" spans="1:21" s="99" customFormat="1" ht="21.75" customHeight="1">
      <c r="A17" s="135"/>
      <c r="B17" s="107"/>
      <c r="C17" s="136"/>
      <c r="D17" s="137"/>
      <c r="E17" s="137"/>
      <c r="F17" s="138"/>
      <c r="G17" s="102"/>
      <c r="H17" s="102"/>
      <c r="I17" s="103"/>
      <c r="J17" s="97"/>
      <c r="K17" s="101"/>
      <c r="L17" s="98"/>
      <c r="M17" s="98"/>
      <c r="N17" s="43">
        <f t="shared" si="0"/>
        <v>0</v>
      </c>
      <c r="O17" s="151">
        <f t="shared" si="1"/>
        <v>0</v>
      </c>
      <c r="P17" s="45">
        <f t="shared" si="2"/>
        <v>0</v>
      </c>
      <c r="Q17" s="152">
        <f t="shared" si="3"/>
        <v>0</v>
      </c>
      <c r="R17" s="98"/>
      <c r="S17" s="98"/>
      <c r="T17" s="102"/>
      <c r="U17" s="102"/>
    </row>
    <row r="18" spans="1:21" s="99" customFormat="1" ht="21.75" customHeight="1">
      <c r="A18" s="127">
        <v>480201</v>
      </c>
      <c r="B18" s="99">
        <v>90.2</v>
      </c>
      <c r="C18" s="128"/>
      <c r="D18" s="129" t="s">
        <v>52</v>
      </c>
      <c r="E18" s="137" t="s">
        <v>50</v>
      </c>
      <c r="F18" s="130"/>
      <c r="G18" s="100"/>
      <c r="H18" s="100"/>
      <c r="I18" s="101"/>
      <c r="J18" s="97"/>
      <c r="K18" s="101">
        <v>120</v>
      </c>
      <c r="L18" s="98">
        <v>130</v>
      </c>
      <c r="M18" s="98" t="s">
        <v>45</v>
      </c>
      <c r="N18" s="43">
        <f t="shared" si="0"/>
        <v>130</v>
      </c>
      <c r="O18" s="151">
        <f t="shared" si="1"/>
        <v>130</v>
      </c>
      <c r="P18" s="45">
        <f t="shared" si="2"/>
        <v>0.6377</v>
      </c>
      <c r="Q18" s="152">
        <f t="shared" si="3"/>
        <v>82.90100000000001</v>
      </c>
      <c r="R18" s="98"/>
      <c r="S18" s="98"/>
      <c r="T18" s="102"/>
      <c r="U18" s="102"/>
    </row>
    <row r="19" spans="1:21" s="99" customFormat="1" ht="21.75" customHeight="1">
      <c r="A19" s="135">
        <v>531124</v>
      </c>
      <c r="B19" s="107">
        <v>89.6</v>
      </c>
      <c r="C19" s="136"/>
      <c r="D19" s="137" t="s">
        <v>53</v>
      </c>
      <c r="E19" s="137" t="s">
        <v>50</v>
      </c>
      <c r="F19" s="138"/>
      <c r="G19" s="102"/>
      <c r="H19" s="102"/>
      <c r="I19" s="103"/>
      <c r="J19" s="97"/>
      <c r="K19" s="101">
        <v>110</v>
      </c>
      <c r="L19" s="98">
        <v>-115</v>
      </c>
      <c r="M19" s="98">
        <v>-115</v>
      </c>
      <c r="N19" s="43">
        <f t="shared" si="0"/>
        <v>110</v>
      </c>
      <c r="O19" s="151">
        <f t="shared" si="1"/>
        <v>110</v>
      </c>
      <c r="P19" s="45">
        <f t="shared" si="2"/>
        <v>0.6398</v>
      </c>
      <c r="Q19" s="152">
        <f t="shared" si="3"/>
        <v>70.378</v>
      </c>
      <c r="R19" s="98"/>
      <c r="S19" s="98"/>
      <c r="T19" s="102"/>
      <c r="U19" s="102"/>
    </row>
    <row r="20" spans="1:21" s="99" customFormat="1" ht="21.75" customHeight="1">
      <c r="A20" s="135">
        <v>560205</v>
      </c>
      <c r="B20" s="99">
        <v>99.5</v>
      </c>
      <c r="C20" s="136"/>
      <c r="D20" s="150" t="s">
        <v>54</v>
      </c>
      <c r="E20" s="137" t="s">
        <v>48</v>
      </c>
      <c r="F20" s="130"/>
      <c r="G20" s="100"/>
      <c r="H20" s="100"/>
      <c r="I20" s="101"/>
      <c r="J20" s="97"/>
      <c r="K20" s="101">
        <v>-110</v>
      </c>
      <c r="L20" s="98">
        <v>115</v>
      </c>
      <c r="M20" s="98">
        <v>125</v>
      </c>
      <c r="N20" s="43">
        <f t="shared" si="0"/>
        <v>125</v>
      </c>
      <c r="O20" s="151">
        <f t="shared" si="1"/>
        <v>125</v>
      </c>
      <c r="P20" s="45">
        <f t="shared" si="2"/>
        <v>0.6098</v>
      </c>
      <c r="Q20" s="152">
        <f t="shared" si="3"/>
        <v>76.225</v>
      </c>
      <c r="R20" s="98"/>
      <c r="S20" s="98"/>
      <c r="T20" s="102"/>
      <c r="U20" s="102"/>
    </row>
    <row r="21" spans="1:21" s="99" customFormat="1" ht="21.75" customHeight="1">
      <c r="A21" s="135">
        <v>830220</v>
      </c>
      <c r="B21" s="107">
        <v>96</v>
      </c>
      <c r="C21" s="136"/>
      <c r="D21" s="150" t="s">
        <v>55</v>
      </c>
      <c r="E21" s="137" t="s">
        <v>56</v>
      </c>
      <c r="F21" s="138"/>
      <c r="G21" s="102"/>
      <c r="H21" s="102"/>
      <c r="I21" s="103"/>
      <c r="J21" s="97"/>
      <c r="K21" s="101">
        <v>140</v>
      </c>
      <c r="L21" s="98">
        <v>145</v>
      </c>
      <c r="M21" s="98">
        <v>150</v>
      </c>
      <c r="N21" s="43">
        <f t="shared" si="0"/>
        <v>150</v>
      </c>
      <c r="O21" s="151">
        <f t="shared" si="1"/>
        <v>150</v>
      </c>
      <c r="P21" s="45">
        <f t="shared" si="2"/>
        <v>0.6191</v>
      </c>
      <c r="Q21" s="152">
        <f t="shared" si="3"/>
        <v>92.865</v>
      </c>
      <c r="R21" s="98"/>
      <c r="S21" s="98"/>
      <c r="T21" s="102"/>
      <c r="U21" s="102"/>
    </row>
    <row r="22" spans="1:21" s="99" customFormat="1" ht="21.75" customHeight="1">
      <c r="A22" s="127">
        <v>800927</v>
      </c>
      <c r="B22" s="99">
        <v>92.6</v>
      </c>
      <c r="C22" s="132"/>
      <c r="D22" s="149" t="s">
        <v>57</v>
      </c>
      <c r="E22" s="137" t="s">
        <v>56</v>
      </c>
      <c r="F22" s="138"/>
      <c r="G22" s="100"/>
      <c r="H22" s="100"/>
      <c r="I22" s="101"/>
      <c r="J22" s="97"/>
      <c r="K22" s="101">
        <v>160</v>
      </c>
      <c r="L22" s="98">
        <v>175</v>
      </c>
      <c r="M22" s="98">
        <v>-185</v>
      </c>
      <c r="N22" s="43">
        <f t="shared" si="0"/>
        <v>175</v>
      </c>
      <c r="O22" s="151">
        <f t="shared" si="1"/>
        <v>175</v>
      </c>
      <c r="P22" s="45">
        <f t="shared" si="2"/>
        <v>0.6295</v>
      </c>
      <c r="Q22" s="152">
        <f t="shared" si="3"/>
        <v>110.1625</v>
      </c>
      <c r="R22" s="98"/>
      <c r="S22" s="98"/>
      <c r="T22" s="102"/>
      <c r="U22" s="102"/>
    </row>
    <row r="23" spans="1:21" s="99" customFormat="1" ht="21.75" customHeight="1">
      <c r="A23" s="135">
        <v>810728</v>
      </c>
      <c r="B23" s="107">
        <v>98.25</v>
      </c>
      <c r="C23" s="136"/>
      <c r="D23" s="137" t="s">
        <v>67</v>
      </c>
      <c r="E23" s="137" t="s">
        <v>48</v>
      </c>
      <c r="F23" s="138"/>
      <c r="G23" s="102"/>
      <c r="H23" s="102"/>
      <c r="I23" s="103"/>
      <c r="J23" s="97"/>
      <c r="K23" s="101">
        <v>-150</v>
      </c>
      <c r="L23" s="98">
        <v>150</v>
      </c>
      <c r="M23" s="98">
        <v>160</v>
      </c>
      <c r="N23" s="43">
        <f t="shared" si="0"/>
        <v>160</v>
      </c>
      <c r="O23" s="151">
        <f t="shared" si="1"/>
        <v>160</v>
      </c>
      <c r="P23" s="45">
        <f t="shared" si="2"/>
        <v>0.6131</v>
      </c>
      <c r="Q23" s="152">
        <f t="shared" si="3"/>
        <v>98.096</v>
      </c>
      <c r="R23" s="98"/>
      <c r="S23" s="98"/>
      <c r="T23" s="102"/>
      <c r="U23" s="102"/>
    </row>
    <row r="24" spans="1:21" s="99" customFormat="1" ht="21.75" customHeight="1">
      <c r="A24" s="135">
        <v>590529</v>
      </c>
      <c r="B24" s="135">
        <v>81.6</v>
      </c>
      <c r="C24" s="135"/>
      <c r="D24" s="150" t="s">
        <v>68</v>
      </c>
      <c r="E24" s="137" t="s">
        <v>50</v>
      </c>
      <c r="F24" s="130"/>
      <c r="G24" s="100"/>
      <c r="H24" s="100"/>
      <c r="I24" s="101"/>
      <c r="J24" s="97"/>
      <c r="K24" s="98">
        <v>155</v>
      </c>
      <c r="L24" s="98">
        <v>172.5</v>
      </c>
      <c r="M24" s="98">
        <v>-177.5</v>
      </c>
      <c r="N24" s="43">
        <f aca="true" t="shared" si="4" ref="N24:N29">MAX(K24,L24,M24)</f>
        <v>172.5</v>
      </c>
      <c r="O24" s="151">
        <f t="shared" si="1"/>
        <v>172.5</v>
      </c>
      <c r="P24" s="45">
        <f>IF(B24&lt;&gt;0,VLOOKUP(INT(B24),Wilksmen,(B24-INT(B24))*10+2),0)</f>
        <v>0.6744</v>
      </c>
      <c r="Q24" s="152">
        <f>SUM(O24*P24)</f>
        <v>116.334</v>
      </c>
      <c r="R24" s="98"/>
      <c r="S24" s="98"/>
      <c r="T24" s="102"/>
      <c r="U24" s="102"/>
    </row>
    <row r="25" spans="1:21" s="99" customFormat="1" ht="21.75" customHeight="1">
      <c r="A25" s="135">
        <v>850409</v>
      </c>
      <c r="B25" s="135">
        <v>64</v>
      </c>
      <c r="C25" s="135"/>
      <c r="D25" s="150" t="s">
        <v>69</v>
      </c>
      <c r="E25" s="137" t="s">
        <v>50</v>
      </c>
      <c r="F25" s="138"/>
      <c r="G25" s="102"/>
      <c r="H25" s="102"/>
      <c r="I25" s="103"/>
      <c r="J25" s="97"/>
      <c r="K25" s="98">
        <v>85</v>
      </c>
      <c r="L25" s="98">
        <v>-95</v>
      </c>
      <c r="M25" s="98">
        <v>95</v>
      </c>
      <c r="N25" s="43">
        <f t="shared" si="4"/>
        <v>95</v>
      </c>
      <c r="O25" s="151">
        <f t="shared" si="1"/>
        <v>95</v>
      </c>
      <c r="P25" s="45">
        <f>IF(B25&lt;&gt;0,VLOOKUP(INT(B25),Wilksmen,(B25-INT(B25))*10+2),0)</f>
        <v>0.8057</v>
      </c>
      <c r="Q25" s="152">
        <f>SUM(O25*P25)</f>
        <v>76.5415</v>
      </c>
      <c r="R25" s="98"/>
      <c r="S25" s="98"/>
      <c r="T25" s="102"/>
      <c r="U25" s="102"/>
    </row>
    <row r="26" spans="1:21" s="99" customFormat="1" ht="21.75" customHeight="1">
      <c r="A26" s="127"/>
      <c r="C26" s="128"/>
      <c r="D26" s="129"/>
      <c r="E26" s="147"/>
      <c r="F26" s="138"/>
      <c r="G26" s="100"/>
      <c r="H26" s="100"/>
      <c r="I26" s="101"/>
      <c r="J26" s="97"/>
      <c r="K26" s="98"/>
      <c r="L26" s="98"/>
      <c r="M26" s="98"/>
      <c r="N26" s="43">
        <f t="shared" si="4"/>
        <v>0</v>
      </c>
      <c r="O26" s="151"/>
      <c r="P26" s="45"/>
      <c r="Q26" s="152"/>
      <c r="R26" s="98"/>
      <c r="S26" s="98"/>
      <c r="T26" s="102"/>
      <c r="U26" s="102"/>
    </row>
    <row r="27" spans="1:21" s="99" customFormat="1" ht="21.75" customHeight="1">
      <c r="A27" s="91"/>
      <c r="B27" s="91"/>
      <c r="C27" s="91"/>
      <c r="D27" s="148"/>
      <c r="E27" s="148"/>
      <c r="F27" s="102"/>
      <c r="G27" s="102"/>
      <c r="H27" s="102"/>
      <c r="I27" s="103"/>
      <c r="J27" s="97"/>
      <c r="K27" s="98"/>
      <c r="L27" s="98"/>
      <c r="M27" s="98"/>
      <c r="N27" s="43">
        <f t="shared" si="4"/>
        <v>0</v>
      </c>
      <c r="O27" s="151"/>
      <c r="P27" s="45"/>
      <c r="Q27" s="152"/>
      <c r="R27" s="98"/>
      <c r="S27" s="98"/>
      <c r="T27" s="102"/>
      <c r="U27" s="102"/>
    </row>
    <row r="28" spans="1:21" s="99" customFormat="1" ht="21.75" customHeight="1">
      <c r="A28" s="91"/>
      <c r="B28" s="91"/>
      <c r="C28" s="91"/>
      <c r="D28" s="148"/>
      <c r="E28" s="148"/>
      <c r="F28" s="100"/>
      <c r="G28" s="100"/>
      <c r="H28" s="100"/>
      <c r="I28" s="101"/>
      <c r="J28" s="97"/>
      <c r="K28" s="98"/>
      <c r="L28" s="98"/>
      <c r="M28" s="98"/>
      <c r="N28" s="43">
        <f t="shared" si="4"/>
        <v>0</v>
      </c>
      <c r="O28" s="151"/>
      <c r="P28" s="45"/>
      <c r="Q28" s="152"/>
      <c r="R28" s="98"/>
      <c r="S28" s="98"/>
      <c r="T28" s="102"/>
      <c r="U28" s="102"/>
    </row>
    <row r="29" spans="1:21" s="99" customFormat="1" ht="21.75" customHeight="1">
      <c r="A29" s="91"/>
      <c r="B29" s="91"/>
      <c r="C29" s="91"/>
      <c r="D29" s="148"/>
      <c r="E29" s="148"/>
      <c r="F29" s="104"/>
      <c r="G29" s="104"/>
      <c r="H29" s="104"/>
      <c r="I29" s="105"/>
      <c r="J29" s="97"/>
      <c r="K29" s="98"/>
      <c r="L29" s="98"/>
      <c r="M29" s="98"/>
      <c r="N29" s="43">
        <f t="shared" si="4"/>
        <v>0</v>
      </c>
      <c r="O29" s="151"/>
      <c r="P29" s="45"/>
      <c r="Q29" s="152"/>
      <c r="R29" s="98"/>
      <c r="S29" s="98"/>
      <c r="T29" s="102"/>
      <c r="U29" s="102"/>
    </row>
    <row r="30" spans="1:22" s="39" customFormat="1" ht="18" customHeight="1">
      <c r="A30" s="62"/>
      <c r="B30" s="62"/>
      <c r="C30" s="62"/>
      <c r="D30" s="62"/>
      <c r="E30" s="62"/>
      <c r="F30" s="67"/>
      <c r="G30" s="67"/>
      <c r="H30" s="67"/>
      <c r="I30" s="67"/>
      <c r="J30" s="68"/>
      <c r="K30" s="67"/>
      <c r="L30" s="67"/>
      <c r="M30" s="67"/>
      <c r="N30" s="69"/>
      <c r="O30" s="69"/>
      <c r="P30" s="67"/>
      <c r="Q30" s="77"/>
      <c r="R30" s="68"/>
      <c r="S30" s="67"/>
      <c r="T30" s="67"/>
      <c r="U30" s="67"/>
      <c r="V30" s="67"/>
    </row>
    <row r="31" spans="4:25" ht="15" customHeight="1">
      <c r="D31" s="66"/>
      <c r="W31" s="39"/>
      <c r="X31" s="39"/>
      <c r="Y31" s="39"/>
    </row>
    <row r="32" spans="14:18" s="6" customFormat="1" ht="15" customHeight="1">
      <c r="N32" s="28"/>
      <c r="O32" s="28"/>
      <c r="Q32" s="75"/>
      <c r="R32" s="30"/>
    </row>
    <row r="33" spans="1:20" s="6" customFormat="1" ht="15" customHeight="1">
      <c r="A33" s="6" t="s">
        <v>19</v>
      </c>
      <c r="E33" s="6" t="s">
        <v>20</v>
      </c>
      <c r="G33" s="6" t="s">
        <v>20</v>
      </c>
      <c r="J33" s="28"/>
      <c r="L33" s="31" t="s">
        <v>21</v>
      </c>
      <c r="P33" s="6" t="s">
        <v>22</v>
      </c>
      <c r="Q33" s="29"/>
      <c r="S33" s="31" t="s">
        <v>23</v>
      </c>
      <c r="T33" s="30"/>
    </row>
    <row r="34" spans="10:20" s="6" customFormat="1" ht="15" customHeight="1">
      <c r="J34" s="28"/>
      <c r="L34" s="28"/>
      <c r="Q34" s="29"/>
      <c r="R34" s="28"/>
      <c r="S34" s="29"/>
      <c r="T34" s="30"/>
    </row>
    <row r="35" spans="10:20" s="6" customFormat="1" ht="15" customHeight="1">
      <c r="J35" s="28"/>
      <c r="L35" s="28"/>
      <c r="Q35" s="29"/>
      <c r="R35" s="28"/>
      <c r="S35" s="29"/>
      <c r="T35" s="30"/>
    </row>
    <row r="36" spans="1:22" s="6" customFormat="1" ht="15" customHeight="1">
      <c r="A36" s="47"/>
      <c r="B36" s="47"/>
      <c r="C36" s="47"/>
      <c r="D36" s="47"/>
      <c r="E36" s="47"/>
      <c r="F36" s="47"/>
      <c r="G36" s="47"/>
      <c r="H36" s="32"/>
      <c r="I36" s="32"/>
      <c r="J36" s="33"/>
      <c r="K36" s="32"/>
      <c r="L36" s="49"/>
      <c r="M36" s="32"/>
      <c r="N36" s="32"/>
      <c r="O36" s="32"/>
      <c r="P36" s="32"/>
      <c r="Q36" s="34"/>
      <c r="R36" s="33"/>
      <c r="S36" s="34"/>
      <c r="T36" s="35"/>
      <c r="U36" s="32"/>
      <c r="V36" s="32"/>
    </row>
    <row r="37" spans="10:20" s="6" customFormat="1" ht="15" customHeight="1">
      <c r="J37" s="28"/>
      <c r="L37" s="28"/>
      <c r="Q37" s="29"/>
      <c r="R37" s="28"/>
      <c r="S37" s="29"/>
      <c r="T37" s="30"/>
    </row>
    <row r="38" spans="1:20" s="6" customFormat="1" ht="15" customHeight="1">
      <c r="A38" s="6" t="s">
        <v>24</v>
      </c>
      <c r="E38" s="6" t="s">
        <v>24</v>
      </c>
      <c r="G38" s="6" t="s">
        <v>24</v>
      </c>
      <c r="J38" s="28"/>
      <c r="L38" s="6" t="s">
        <v>24</v>
      </c>
      <c r="P38" s="6" t="s">
        <v>24</v>
      </c>
      <c r="Q38" s="29"/>
      <c r="S38" s="6" t="s">
        <v>24</v>
      </c>
      <c r="T38" s="30"/>
    </row>
    <row r="39" spans="5:20" s="6" customFormat="1" ht="15" customHeight="1">
      <c r="E39"/>
      <c r="G39"/>
      <c r="J39"/>
      <c r="L39" s="28"/>
      <c r="Q39" s="29"/>
      <c r="R39" s="28"/>
      <c r="S39" s="29"/>
      <c r="T39" s="30"/>
    </row>
    <row r="40" spans="1:22" ht="15" customHeight="1">
      <c r="A40" s="51"/>
      <c r="B40" s="51"/>
      <c r="C40" s="18"/>
      <c r="D40" s="39"/>
      <c r="E40" s="11"/>
      <c r="F40" s="62"/>
      <c r="G40" s="11"/>
      <c r="H40" s="18"/>
      <c r="I40" s="18"/>
      <c r="J40" s="11"/>
      <c r="K40" s="62"/>
      <c r="L40" s="36"/>
      <c r="M40" s="18"/>
      <c r="N40" s="18"/>
      <c r="O40" s="18"/>
      <c r="P40" s="18"/>
      <c r="Q40" s="37"/>
      <c r="R40" s="36"/>
      <c r="S40" s="37"/>
      <c r="T40" s="38"/>
      <c r="U40" s="18"/>
      <c r="V40" s="18"/>
    </row>
  </sheetData>
  <printOptions/>
  <pageMargins left="0.7874015748031497" right="0.5905511811023623" top="0.5905511811023623" bottom="0.3937007874015748" header="0.5118110236220472" footer="0.5118110236220472"/>
  <pageSetup fitToHeight="1" fitToWidth="1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="70" zoomScaleNormal="70" workbookViewId="0" topLeftCell="A1">
      <selection activeCell="F29" sqref="F29"/>
    </sheetView>
  </sheetViews>
  <sheetFormatPr defaultColWidth="9.140625" defaultRowHeight="15" customHeight="1"/>
  <cols>
    <col min="1" max="1" width="10.421875" style="1" customWidth="1"/>
    <col min="2" max="2" width="8.00390625" style="1" customWidth="1"/>
    <col min="3" max="3" width="7.8515625" style="1" customWidth="1"/>
    <col min="4" max="4" width="25.7109375" style="1" customWidth="1"/>
    <col min="5" max="5" width="23.421875" style="1" customWidth="1"/>
    <col min="6" max="6" width="8.8515625" style="1" customWidth="1"/>
    <col min="7" max="7" width="6.140625" style="1" customWidth="1"/>
    <col min="8" max="8" width="6.28125" style="1" customWidth="1"/>
    <col min="9" max="9" width="7.00390625" style="1" customWidth="1"/>
    <col min="10" max="10" width="0.9921875" style="1" customWidth="1"/>
    <col min="11" max="11" width="9.7109375" style="1" customWidth="1"/>
    <col min="12" max="12" width="9.57421875" style="1" customWidth="1"/>
    <col min="13" max="13" width="10.28125" style="1" customWidth="1"/>
    <col min="14" max="14" width="0.85546875" style="2" customWidth="1"/>
    <col min="15" max="15" width="10.421875" style="2" customWidth="1"/>
    <col min="16" max="16" width="8.8515625" style="1" customWidth="1"/>
    <col min="17" max="17" width="12.28125" style="73" customWidth="1"/>
    <col min="18" max="18" width="8.28125" style="3" customWidth="1"/>
    <col min="19" max="19" width="7.421875" style="1" customWidth="1"/>
    <col min="20" max="20" width="6.7109375" style="1" customWidth="1"/>
    <col min="21" max="21" width="5.00390625" style="1" customWidth="1"/>
    <col min="22" max="22" width="5.57421875" style="1" customWidth="1"/>
    <col min="23" max="16384" width="9.140625" style="1" customWidth="1"/>
  </cols>
  <sheetData>
    <row r="1" spans="1:22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  <c r="O1" s="36"/>
      <c r="P1" s="18"/>
      <c r="Q1" s="72"/>
      <c r="R1" s="38"/>
      <c r="S1" s="18"/>
      <c r="T1" s="18"/>
      <c r="U1" s="39"/>
      <c r="V1" s="39"/>
    </row>
    <row r="2" spans="1:22" ht="15" customHeight="1">
      <c r="A2" s="14"/>
      <c r="B2" s="39"/>
      <c r="T2" s="16"/>
      <c r="U2" s="39"/>
      <c r="V2" s="39"/>
    </row>
    <row r="3" spans="1:22" s="5" customFormat="1" ht="21.75" customHeight="1">
      <c r="A3" s="65"/>
      <c r="B3" s="64"/>
      <c r="C3" s="9"/>
      <c r="D3" s="9"/>
      <c r="E3" s="9"/>
      <c r="F3" s="9"/>
      <c r="G3" s="95" t="s">
        <v>0</v>
      </c>
      <c r="J3" s="56"/>
      <c r="K3" s="9"/>
      <c r="L3" s="9"/>
      <c r="M3" s="9"/>
      <c r="N3" s="40"/>
      <c r="O3" s="10" t="s">
        <v>1</v>
      </c>
      <c r="P3" s="8"/>
      <c r="Q3" s="53" t="s">
        <v>50</v>
      </c>
      <c r="R3" s="8"/>
      <c r="S3" s="8"/>
      <c r="T3" s="58"/>
      <c r="U3" s="9"/>
      <c r="V3" s="9"/>
    </row>
    <row r="4" spans="1:22" s="5" customFormat="1" ht="21.75" customHeight="1">
      <c r="A4" s="54"/>
      <c r="B4" s="9"/>
      <c r="C4" s="9"/>
      <c r="D4" s="9"/>
      <c r="E4" s="9"/>
      <c r="F4" s="9"/>
      <c r="G4" s="94" t="s">
        <v>2</v>
      </c>
      <c r="J4" s="9"/>
      <c r="K4" s="9"/>
      <c r="L4" s="9"/>
      <c r="M4" s="9"/>
      <c r="N4" s="40"/>
      <c r="O4" s="10" t="s">
        <v>3</v>
      </c>
      <c r="P4" s="89"/>
      <c r="Q4" s="53" t="s">
        <v>71</v>
      </c>
      <c r="R4" s="8"/>
      <c r="S4" s="8"/>
      <c r="T4" s="58"/>
      <c r="U4" s="9"/>
      <c r="V4" s="9"/>
    </row>
    <row r="5" spans="1:22" s="5" customFormat="1" ht="21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0"/>
      <c r="O5" s="10" t="s">
        <v>4</v>
      </c>
      <c r="P5" s="8"/>
      <c r="Q5" s="53" t="s">
        <v>72</v>
      </c>
      <c r="R5" s="8"/>
      <c r="S5" s="8"/>
      <c r="T5" s="58"/>
      <c r="U5" s="9"/>
      <c r="V5" s="9"/>
    </row>
    <row r="6" spans="1:22" s="5" customFormat="1" ht="18.75" customHeight="1">
      <c r="A6" s="54"/>
      <c r="B6" s="9"/>
      <c r="C6" s="9"/>
      <c r="D6" s="9"/>
      <c r="E6" s="9"/>
      <c r="F6" s="8" t="s">
        <v>44</v>
      </c>
      <c r="G6" s="8"/>
      <c r="H6" s="8" t="s">
        <v>46</v>
      </c>
      <c r="I6" s="8"/>
      <c r="J6" s="9"/>
      <c r="K6" s="9"/>
      <c r="L6" s="9"/>
      <c r="M6" s="9"/>
      <c r="N6" s="40"/>
      <c r="O6" s="40"/>
      <c r="Q6" s="29"/>
      <c r="T6" s="58"/>
      <c r="U6" s="9"/>
      <c r="V6" s="9"/>
    </row>
    <row r="7" spans="1:22" s="5" customFormat="1" ht="18.75" customHeight="1">
      <c r="A7" s="5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0"/>
      <c r="O7" s="40"/>
      <c r="Q7" s="29"/>
      <c r="T7" s="58"/>
      <c r="U7" s="9"/>
      <c r="V7" s="9"/>
    </row>
    <row r="8" spans="1:22" s="5" customFormat="1" ht="18.75" customHeight="1">
      <c r="A8" s="54"/>
      <c r="B8" s="9"/>
      <c r="C8" s="9"/>
      <c r="D8" s="9"/>
      <c r="E8" s="96" t="s">
        <v>5</v>
      </c>
      <c r="F8" s="8" t="s">
        <v>66</v>
      </c>
      <c r="G8" s="52"/>
      <c r="H8" s="8"/>
      <c r="I8" s="8"/>
      <c r="J8" s="8"/>
      <c r="K8" s="8"/>
      <c r="L8" s="8"/>
      <c r="M8" s="8"/>
      <c r="N8" s="40"/>
      <c r="O8" s="40"/>
      <c r="Q8" s="29"/>
      <c r="T8" s="58"/>
      <c r="U8" s="9"/>
      <c r="V8" s="9"/>
    </row>
    <row r="9" spans="1:22" s="5" customFormat="1" ht="16.5" customHeight="1">
      <c r="A9" s="5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  <c r="O9" s="10"/>
      <c r="P9" s="8"/>
      <c r="Q9" s="74"/>
      <c r="R9" s="8"/>
      <c r="S9" s="8"/>
      <c r="T9" s="57"/>
      <c r="U9" s="9"/>
      <c r="V9" s="9"/>
    </row>
    <row r="10" spans="12:17" s="5" customFormat="1" ht="16.5" customHeight="1">
      <c r="L10" s="9"/>
      <c r="M10" s="9"/>
      <c r="N10" s="7"/>
      <c r="O10" s="7"/>
      <c r="Q10" s="75"/>
    </row>
    <row r="11" spans="1:22" s="5" customFormat="1" ht="21.75" customHeight="1">
      <c r="A11" s="106" t="s">
        <v>42</v>
      </c>
      <c r="B11" s="106"/>
      <c r="C11" s="87"/>
      <c r="D11" s="87" t="s">
        <v>41</v>
      </c>
      <c r="E11" s="87" t="s">
        <v>40</v>
      </c>
      <c r="F11" s="52"/>
      <c r="N11" s="9"/>
      <c r="O11" s="9"/>
      <c r="P11" s="56" t="s">
        <v>7</v>
      </c>
      <c r="Q11" s="76"/>
      <c r="R11" s="8"/>
      <c r="S11" s="8"/>
      <c r="T11" s="8"/>
      <c r="U11" s="9"/>
      <c r="V11" s="9"/>
    </row>
    <row r="12" spans="14:21" s="5" customFormat="1" ht="21.75" customHeight="1" thickBot="1">
      <c r="N12" s="56"/>
      <c r="O12" s="56"/>
      <c r="Q12" s="75"/>
      <c r="U12" s="9"/>
    </row>
    <row r="13" spans="1:21" ht="21.75" customHeight="1">
      <c r="A13" s="110" t="s">
        <v>8</v>
      </c>
      <c r="B13" s="111" t="s">
        <v>9</v>
      </c>
      <c r="C13" s="111" t="s">
        <v>10</v>
      </c>
      <c r="D13" s="112" t="s">
        <v>11</v>
      </c>
      <c r="E13" s="113" t="s">
        <v>12</v>
      </c>
      <c r="F13" s="113"/>
      <c r="G13" s="78"/>
      <c r="H13" s="114"/>
      <c r="I13" s="79"/>
      <c r="J13" s="115"/>
      <c r="K13" s="116"/>
      <c r="L13" s="114" t="s">
        <v>2</v>
      </c>
      <c r="M13" s="80"/>
      <c r="N13" s="93"/>
      <c r="O13" s="115" t="s">
        <v>13</v>
      </c>
      <c r="P13" s="117" t="s">
        <v>14</v>
      </c>
      <c r="Q13" s="118" t="s">
        <v>15</v>
      </c>
      <c r="R13" s="111" t="s">
        <v>16</v>
      </c>
      <c r="S13" s="119" t="s">
        <v>17</v>
      </c>
      <c r="T13" s="39"/>
      <c r="U13" s="39"/>
    </row>
    <row r="14" spans="1:19" s="39" customFormat="1" ht="21.75" customHeight="1" thickBot="1">
      <c r="A14" s="120" t="s">
        <v>18</v>
      </c>
      <c r="B14" s="121"/>
      <c r="C14" s="121"/>
      <c r="D14" s="122"/>
      <c r="E14" s="123"/>
      <c r="F14" s="123"/>
      <c r="G14" s="81"/>
      <c r="H14" s="81"/>
      <c r="I14" s="82"/>
      <c r="J14" s="86"/>
      <c r="K14" s="83">
        <v>1</v>
      </c>
      <c r="L14" s="81">
        <v>2</v>
      </c>
      <c r="M14" s="82">
        <v>3</v>
      </c>
      <c r="N14" s="85"/>
      <c r="O14" s="84"/>
      <c r="P14" s="124"/>
      <c r="Q14" s="125"/>
      <c r="R14" s="84"/>
      <c r="S14" s="126"/>
    </row>
    <row r="15" spans="1:21" s="99" customFormat="1" ht="21.75" customHeight="1">
      <c r="A15" s="131">
        <v>881212</v>
      </c>
      <c r="B15" s="90">
        <v>67.7</v>
      </c>
      <c r="C15" s="132"/>
      <c r="D15" s="133" t="s">
        <v>59</v>
      </c>
      <c r="E15" s="137" t="s">
        <v>48</v>
      </c>
      <c r="F15" s="134"/>
      <c r="G15" s="102"/>
      <c r="H15" s="102"/>
      <c r="I15" s="103"/>
      <c r="J15" s="109"/>
      <c r="K15" s="101">
        <v>-65</v>
      </c>
      <c r="L15" s="98">
        <v>65</v>
      </c>
      <c r="M15" s="98">
        <v>-75</v>
      </c>
      <c r="N15" s="43">
        <f aca="true" t="shared" si="0" ref="N15:N23">MAX(K15,L15,M15)</f>
        <v>65</v>
      </c>
      <c r="O15" s="43">
        <f aca="true" t="shared" si="1" ref="O15:O29">IF(N15&lt;0,0,N15)</f>
        <v>65</v>
      </c>
      <c r="P15" s="45">
        <f aca="true" t="shared" si="2" ref="P15:P23">IF(B15&lt;&gt;0,VLOOKUP(INT(B15),Wilksmen,(B15-INT(B15))*10+2),0)</f>
        <v>0.7692</v>
      </c>
      <c r="Q15" s="152">
        <f aca="true" t="shared" si="3" ref="Q15:Q23">SUM(O15*P15)</f>
        <v>49.998</v>
      </c>
      <c r="R15" s="108"/>
      <c r="S15" s="108"/>
      <c r="T15" s="92"/>
      <c r="U15" s="92"/>
    </row>
    <row r="16" spans="1:21" s="99" customFormat="1" ht="21.75" customHeight="1">
      <c r="A16" s="127">
        <v>830401</v>
      </c>
      <c r="B16" s="99">
        <v>73.15</v>
      </c>
      <c r="C16" s="128"/>
      <c r="D16" s="129" t="s">
        <v>60</v>
      </c>
      <c r="E16" s="137" t="s">
        <v>56</v>
      </c>
      <c r="F16" s="130"/>
      <c r="G16" s="100"/>
      <c r="H16" s="100"/>
      <c r="I16" s="101"/>
      <c r="J16" s="97"/>
      <c r="K16" s="101">
        <v>145</v>
      </c>
      <c r="L16" s="98">
        <v>152.5</v>
      </c>
      <c r="M16" s="98">
        <v>160</v>
      </c>
      <c r="N16" s="43">
        <f t="shared" si="0"/>
        <v>160</v>
      </c>
      <c r="O16" s="43">
        <f t="shared" si="1"/>
        <v>160</v>
      </c>
      <c r="P16" s="45">
        <f t="shared" si="2"/>
        <v>0.7256</v>
      </c>
      <c r="Q16" s="152">
        <f t="shared" si="3"/>
        <v>116.096</v>
      </c>
      <c r="R16" s="98"/>
      <c r="S16" s="98"/>
      <c r="T16" s="102"/>
      <c r="U16" s="102"/>
    </row>
    <row r="17" spans="1:21" s="99" customFormat="1" ht="21.75" customHeight="1">
      <c r="A17" s="135">
        <v>741101</v>
      </c>
      <c r="B17" s="107">
        <v>76.95</v>
      </c>
      <c r="C17" s="136"/>
      <c r="D17" s="137" t="s">
        <v>61</v>
      </c>
      <c r="E17" s="137" t="s">
        <v>56</v>
      </c>
      <c r="F17" s="138"/>
      <c r="G17" s="102"/>
      <c r="H17" s="102"/>
      <c r="I17" s="103"/>
      <c r="J17" s="97"/>
      <c r="K17" s="101">
        <v>175</v>
      </c>
      <c r="L17" s="98">
        <v>182.5</v>
      </c>
      <c r="M17" s="98">
        <v>187.5</v>
      </c>
      <c r="N17" s="43">
        <f t="shared" si="0"/>
        <v>187.5</v>
      </c>
      <c r="O17" s="43">
        <f t="shared" si="1"/>
        <v>187.5</v>
      </c>
      <c r="P17" s="45">
        <f t="shared" si="2"/>
        <v>0.7005</v>
      </c>
      <c r="Q17" s="152">
        <f t="shared" si="3"/>
        <v>131.34375</v>
      </c>
      <c r="R17" s="98"/>
      <c r="S17" s="98"/>
      <c r="T17" s="102"/>
      <c r="U17" s="102"/>
    </row>
    <row r="18" spans="1:21" s="99" customFormat="1" ht="21.75" customHeight="1">
      <c r="A18" s="127">
        <v>560716</v>
      </c>
      <c r="B18" s="99">
        <v>113.5</v>
      </c>
      <c r="C18" s="128"/>
      <c r="D18" s="129" t="s">
        <v>62</v>
      </c>
      <c r="E18" s="137" t="s">
        <v>48</v>
      </c>
      <c r="F18" s="130"/>
      <c r="G18" s="100"/>
      <c r="H18" s="100"/>
      <c r="I18" s="101"/>
      <c r="J18" s="97"/>
      <c r="K18" s="101">
        <v>160</v>
      </c>
      <c r="L18" s="98">
        <v>-170</v>
      </c>
      <c r="M18" s="98">
        <v>175</v>
      </c>
      <c r="N18" s="43">
        <f t="shared" si="0"/>
        <v>175</v>
      </c>
      <c r="O18" s="43">
        <f t="shared" si="1"/>
        <v>175</v>
      </c>
      <c r="P18" s="45">
        <f t="shared" si="2"/>
        <v>0.5831</v>
      </c>
      <c r="Q18" s="152">
        <f t="shared" si="3"/>
        <v>102.04249999999999</v>
      </c>
      <c r="R18" s="98"/>
      <c r="S18" s="98"/>
      <c r="T18" s="102"/>
      <c r="U18" s="102"/>
    </row>
    <row r="19" spans="1:21" s="99" customFormat="1" ht="21.75" customHeight="1">
      <c r="A19" s="135">
        <v>850901</v>
      </c>
      <c r="B19" s="107">
        <v>90.8</v>
      </c>
      <c r="C19" s="136"/>
      <c r="D19" s="137" t="s">
        <v>63</v>
      </c>
      <c r="E19" s="137" t="s">
        <v>50</v>
      </c>
      <c r="F19" s="138"/>
      <c r="G19" s="102"/>
      <c r="H19" s="102"/>
      <c r="I19" s="103"/>
      <c r="J19" s="97"/>
      <c r="K19" s="101">
        <v>120</v>
      </c>
      <c r="L19" s="98">
        <v>130</v>
      </c>
      <c r="M19" s="98" t="s">
        <v>45</v>
      </c>
      <c r="N19" s="43">
        <f t="shared" si="0"/>
        <v>130</v>
      </c>
      <c r="O19" s="43">
        <f t="shared" si="1"/>
        <v>130</v>
      </c>
      <c r="P19" s="45">
        <f t="shared" si="2"/>
        <v>0.6356</v>
      </c>
      <c r="Q19" s="152">
        <f t="shared" si="3"/>
        <v>82.628</v>
      </c>
      <c r="R19" s="98"/>
      <c r="S19" s="98"/>
      <c r="T19" s="102"/>
      <c r="U19" s="102"/>
    </row>
    <row r="20" spans="1:21" s="99" customFormat="1" ht="21.75" customHeight="1">
      <c r="A20" s="135">
        <v>780702</v>
      </c>
      <c r="B20" s="107">
        <v>65.25</v>
      </c>
      <c r="C20" s="136"/>
      <c r="D20" s="137" t="s">
        <v>64</v>
      </c>
      <c r="E20" s="137" t="s">
        <v>48</v>
      </c>
      <c r="F20" s="130"/>
      <c r="G20" s="100"/>
      <c r="H20" s="100"/>
      <c r="I20" s="101"/>
      <c r="J20" s="97"/>
      <c r="K20" s="101">
        <v>135</v>
      </c>
      <c r="L20" s="98">
        <v>145</v>
      </c>
      <c r="M20" s="98">
        <v>-152.5</v>
      </c>
      <c r="N20" s="43">
        <f t="shared" si="0"/>
        <v>145</v>
      </c>
      <c r="O20" s="43">
        <f t="shared" si="1"/>
        <v>145</v>
      </c>
      <c r="P20" s="45">
        <f t="shared" si="2"/>
        <v>0.7932</v>
      </c>
      <c r="Q20" s="152">
        <f t="shared" si="3"/>
        <v>115.014</v>
      </c>
      <c r="R20" s="98"/>
      <c r="S20" s="98"/>
      <c r="T20" s="102"/>
      <c r="U20" s="102"/>
    </row>
    <row r="21" spans="1:21" s="99" customFormat="1" ht="21.75" customHeight="1">
      <c r="A21" s="135">
        <v>850321</v>
      </c>
      <c r="B21" s="107">
        <v>120.8</v>
      </c>
      <c r="C21" s="136"/>
      <c r="D21" s="137" t="s">
        <v>65</v>
      </c>
      <c r="E21" s="137" t="s">
        <v>50</v>
      </c>
      <c r="F21" s="138"/>
      <c r="G21" s="102"/>
      <c r="H21" s="102"/>
      <c r="I21" s="103"/>
      <c r="J21" s="97"/>
      <c r="K21" s="101">
        <v>157.5</v>
      </c>
      <c r="L21" s="98">
        <v>-162.5</v>
      </c>
      <c r="M21" s="98">
        <v>162.5</v>
      </c>
      <c r="N21" s="43">
        <f t="shared" si="0"/>
        <v>162.5</v>
      </c>
      <c r="O21" s="43">
        <f t="shared" si="1"/>
        <v>162.5</v>
      </c>
      <c r="P21" s="45">
        <f t="shared" si="2"/>
        <v>0.574</v>
      </c>
      <c r="Q21" s="152">
        <f t="shared" si="3"/>
        <v>93.27499999999999</v>
      </c>
      <c r="R21" s="98"/>
      <c r="S21" s="98"/>
      <c r="T21" s="102"/>
      <c r="U21" s="102"/>
    </row>
    <row r="22" spans="1:21" s="99" customFormat="1" ht="21.75" customHeight="1">
      <c r="A22" s="135">
        <v>810227</v>
      </c>
      <c r="B22" s="107">
        <v>82.35</v>
      </c>
      <c r="C22" s="136"/>
      <c r="D22" s="137" t="s">
        <v>70</v>
      </c>
      <c r="E22" s="137" t="s">
        <v>48</v>
      </c>
      <c r="F22" s="138"/>
      <c r="G22" s="100"/>
      <c r="H22" s="100"/>
      <c r="I22" s="101"/>
      <c r="J22" s="97"/>
      <c r="K22" s="101">
        <v>150</v>
      </c>
      <c r="L22" s="98">
        <v>160</v>
      </c>
      <c r="M22" s="98">
        <v>-162.5</v>
      </c>
      <c r="N22" s="43">
        <f t="shared" si="0"/>
        <v>160</v>
      </c>
      <c r="O22" s="43">
        <f t="shared" si="1"/>
        <v>160</v>
      </c>
      <c r="P22" s="45">
        <f t="shared" si="2"/>
        <v>0.6709</v>
      </c>
      <c r="Q22" s="152">
        <f t="shared" si="3"/>
        <v>107.34400000000001</v>
      </c>
      <c r="R22" s="98"/>
      <c r="S22" s="98"/>
      <c r="T22" s="102"/>
      <c r="U22" s="102"/>
    </row>
    <row r="23" spans="1:21" s="99" customFormat="1" ht="21.75" customHeight="1">
      <c r="A23" s="135"/>
      <c r="B23" s="107"/>
      <c r="C23" s="136"/>
      <c r="D23" s="137"/>
      <c r="E23" s="137"/>
      <c r="F23" s="138"/>
      <c r="G23" s="102"/>
      <c r="H23" s="102"/>
      <c r="I23" s="103"/>
      <c r="J23" s="97"/>
      <c r="K23" s="101"/>
      <c r="L23" s="98"/>
      <c r="M23" s="98"/>
      <c r="N23" s="43">
        <f t="shared" si="0"/>
        <v>0</v>
      </c>
      <c r="O23" s="43"/>
      <c r="P23" s="45"/>
      <c r="Q23" s="152"/>
      <c r="R23" s="98"/>
      <c r="S23" s="98"/>
      <c r="T23" s="102"/>
      <c r="U23" s="102"/>
    </row>
    <row r="24" spans="1:21" s="99" customFormat="1" ht="21.75" customHeight="1">
      <c r="A24" s="127"/>
      <c r="B24" s="107"/>
      <c r="C24" s="128"/>
      <c r="D24" s="129"/>
      <c r="E24" s="137"/>
      <c r="F24" s="130"/>
      <c r="G24" s="100"/>
      <c r="H24" s="100"/>
      <c r="I24" s="101"/>
      <c r="J24" s="97"/>
      <c r="K24" s="101"/>
      <c r="L24" s="98"/>
      <c r="M24" s="98"/>
      <c r="N24" s="43">
        <f aca="true" t="shared" si="4" ref="N24:N29">MAX(K24,L24,M24)</f>
        <v>0</v>
      </c>
      <c r="O24" s="43"/>
      <c r="P24" s="45"/>
      <c r="Q24" s="152"/>
      <c r="R24" s="98"/>
      <c r="S24" s="98"/>
      <c r="T24" s="102"/>
      <c r="U24" s="102"/>
    </row>
    <row r="25" spans="1:21" s="99" customFormat="1" ht="21.75" customHeight="1">
      <c r="A25" s="135"/>
      <c r="B25" s="107"/>
      <c r="C25" s="136"/>
      <c r="D25" s="137"/>
      <c r="E25" s="137"/>
      <c r="F25" s="138"/>
      <c r="G25" s="102"/>
      <c r="H25" s="102"/>
      <c r="I25" s="103"/>
      <c r="J25" s="97"/>
      <c r="K25" s="101"/>
      <c r="L25" s="98"/>
      <c r="M25" s="98"/>
      <c r="N25" s="43">
        <f t="shared" si="4"/>
        <v>0</v>
      </c>
      <c r="O25" s="43"/>
      <c r="P25" s="45"/>
      <c r="Q25" s="152"/>
      <c r="R25" s="98"/>
      <c r="S25" s="98"/>
      <c r="T25" s="102"/>
      <c r="U25" s="102"/>
    </row>
    <row r="26" spans="1:21" s="99" customFormat="1" ht="21.75" customHeight="1">
      <c r="A26" s="135"/>
      <c r="B26" s="107"/>
      <c r="C26" s="136"/>
      <c r="D26" s="137"/>
      <c r="E26" s="137"/>
      <c r="F26" s="138"/>
      <c r="G26" s="100"/>
      <c r="H26" s="100"/>
      <c r="I26" s="101"/>
      <c r="J26" s="97"/>
      <c r="K26" s="101"/>
      <c r="L26" s="98"/>
      <c r="M26" s="98"/>
      <c r="N26" s="43">
        <f t="shared" si="4"/>
        <v>0</v>
      </c>
      <c r="O26" s="43"/>
      <c r="P26" s="45"/>
      <c r="Q26" s="152"/>
      <c r="R26" s="98"/>
      <c r="S26" s="98"/>
      <c r="T26" s="102"/>
      <c r="U26" s="102"/>
    </row>
    <row r="27" spans="1:21" s="99" customFormat="1" ht="21.75" customHeight="1">
      <c r="A27" s="91"/>
      <c r="B27" s="91"/>
      <c r="C27" s="91"/>
      <c r="D27" s="148"/>
      <c r="E27" s="148"/>
      <c r="F27" s="102"/>
      <c r="G27" s="102"/>
      <c r="H27" s="102"/>
      <c r="I27" s="103"/>
      <c r="J27" s="97"/>
      <c r="K27" s="98"/>
      <c r="L27" s="98"/>
      <c r="M27" s="98"/>
      <c r="N27" s="43">
        <f t="shared" si="4"/>
        <v>0</v>
      </c>
      <c r="O27" s="43"/>
      <c r="P27" s="45"/>
      <c r="Q27" s="152"/>
      <c r="R27" s="98"/>
      <c r="S27" s="98"/>
      <c r="T27" s="102"/>
      <c r="U27" s="102"/>
    </row>
    <row r="28" spans="1:21" s="99" customFormat="1" ht="21.75" customHeight="1">
      <c r="A28" s="91"/>
      <c r="B28" s="91"/>
      <c r="C28" s="91"/>
      <c r="D28" s="148"/>
      <c r="E28" s="148"/>
      <c r="F28" s="100"/>
      <c r="G28" s="100"/>
      <c r="H28" s="100"/>
      <c r="I28" s="101"/>
      <c r="J28" s="97"/>
      <c r="K28" s="98"/>
      <c r="L28" s="98"/>
      <c r="M28" s="98"/>
      <c r="N28" s="43">
        <f t="shared" si="4"/>
        <v>0</v>
      </c>
      <c r="O28" s="43"/>
      <c r="P28" s="45"/>
      <c r="Q28" s="152"/>
      <c r="R28" s="98"/>
      <c r="S28" s="98"/>
      <c r="T28" s="102"/>
      <c r="U28" s="102"/>
    </row>
    <row r="29" spans="1:21" s="99" customFormat="1" ht="21.75" customHeight="1">
      <c r="A29" s="91"/>
      <c r="B29" s="91"/>
      <c r="C29" s="91"/>
      <c r="D29" s="148"/>
      <c r="E29" s="148"/>
      <c r="F29" s="104"/>
      <c r="G29" s="104"/>
      <c r="H29" s="104"/>
      <c r="I29" s="105"/>
      <c r="J29" s="97"/>
      <c r="K29" s="98"/>
      <c r="L29" s="98"/>
      <c r="M29" s="98"/>
      <c r="N29" s="43">
        <f t="shared" si="4"/>
        <v>0</v>
      </c>
      <c r="O29" s="43"/>
      <c r="P29" s="45"/>
      <c r="Q29" s="152"/>
      <c r="R29" s="98"/>
      <c r="S29" s="98"/>
      <c r="T29" s="102"/>
      <c r="U29" s="102"/>
    </row>
    <row r="30" spans="1:22" s="39" customFormat="1" ht="18" customHeight="1">
      <c r="A30" s="62"/>
      <c r="B30" s="62"/>
      <c r="C30" s="62"/>
      <c r="D30" s="62"/>
      <c r="E30" s="62"/>
      <c r="F30" s="67"/>
      <c r="G30" s="67"/>
      <c r="H30" s="67"/>
      <c r="I30" s="67"/>
      <c r="J30" s="68"/>
      <c r="K30" s="67"/>
      <c r="L30" s="67"/>
      <c r="M30" s="67"/>
      <c r="N30" s="69"/>
      <c r="O30" s="69"/>
      <c r="P30" s="67"/>
      <c r="Q30" s="77"/>
      <c r="R30" s="68"/>
      <c r="S30" s="67"/>
      <c r="T30" s="67"/>
      <c r="U30" s="67"/>
      <c r="V30" s="67"/>
    </row>
    <row r="31" spans="4:25" ht="15" customHeight="1">
      <c r="D31" s="66"/>
      <c r="W31" s="39"/>
      <c r="X31" s="39"/>
      <c r="Y31" s="39"/>
    </row>
    <row r="32" spans="14:18" s="6" customFormat="1" ht="15" customHeight="1">
      <c r="N32" s="28"/>
      <c r="O32" s="28"/>
      <c r="Q32" s="75"/>
      <c r="R32" s="30"/>
    </row>
    <row r="33" spans="1:20" s="6" customFormat="1" ht="15" customHeight="1">
      <c r="A33" s="6" t="s">
        <v>19</v>
      </c>
      <c r="E33" s="6" t="s">
        <v>20</v>
      </c>
      <c r="G33" s="6" t="s">
        <v>20</v>
      </c>
      <c r="J33" s="28"/>
      <c r="L33" s="31" t="s">
        <v>21</v>
      </c>
      <c r="P33" s="6" t="s">
        <v>22</v>
      </c>
      <c r="Q33" s="29"/>
      <c r="S33" s="31" t="s">
        <v>23</v>
      </c>
      <c r="T33" s="30"/>
    </row>
    <row r="34" spans="10:20" s="6" customFormat="1" ht="15" customHeight="1">
      <c r="J34" s="28"/>
      <c r="L34" s="28"/>
      <c r="Q34" s="29"/>
      <c r="R34" s="28"/>
      <c r="S34" s="29"/>
      <c r="T34" s="30"/>
    </row>
    <row r="35" spans="10:20" s="6" customFormat="1" ht="15" customHeight="1">
      <c r="J35" s="28"/>
      <c r="L35" s="28"/>
      <c r="Q35" s="29"/>
      <c r="R35" s="28"/>
      <c r="S35" s="29"/>
      <c r="T35" s="30"/>
    </row>
    <row r="36" spans="1:22" s="6" customFormat="1" ht="15" customHeight="1">
      <c r="A36" s="47"/>
      <c r="B36" s="47"/>
      <c r="C36" s="47"/>
      <c r="D36" s="47"/>
      <c r="E36" s="47"/>
      <c r="F36" s="47"/>
      <c r="G36" s="47"/>
      <c r="H36" s="32"/>
      <c r="I36" s="32"/>
      <c r="J36" s="33"/>
      <c r="K36" s="32"/>
      <c r="L36" s="49"/>
      <c r="M36" s="32"/>
      <c r="N36" s="32"/>
      <c r="O36" s="32"/>
      <c r="P36" s="32"/>
      <c r="Q36" s="34"/>
      <c r="R36" s="33"/>
      <c r="S36" s="34"/>
      <c r="T36" s="35"/>
      <c r="U36" s="32"/>
      <c r="V36" s="32"/>
    </row>
    <row r="37" spans="10:20" s="6" customFormat="1" ht="15" customHeight="1">
      <c r="J37" s="28"/>
      <c r="L37" s="28"/>
      <c r="Q37" s="29"/>
      <c r="R37" s="28"/>
      <c r="S37" s="29"/>
      <c r="T37" s="30"/>
    </row>
    <row r="38" spans="1:20" s="6" customFormat="1" ht="15" customHeight="1">
      <c r="A38" s="6" t="s">
        <v>24</v>
      </c>
      <c r="E38" s="6" t="s">
        <v>24</v>
      </c>
      <c r="G38" s="6" t="s">
        <v>24</v>
      </c>
      <c r="J38" s="28"/>
      <c r="L38" s="6" t="s">
        <v>24</v>
      </c>
      <c r="P38" s="6" t="s">
        <v>24</v>
      </c>
      <c r="Q38" s="29"/>
      <c r="S38" s="6" t="s">
        <v>24</v>
      </c>
      <c r="T38" s="30"/>
    </row>
    <row r="39" spans="5:20" s="6" customFormat="1" ht="15" customHeight="1">
      <c r="E39"/>
      <c r="G39"/>
      <c r="J39"/>
      <c r="L39" s="28"/>
      <c r="Q39" s="29"/>
      <c r="R39" s="28"/>
      <c r="S39" s="29"/>
      <c r="T39" s="30"/>
    </row>
    <row r="40" spans="1:22" ht="15" customHeight="1">
      <c r="A40" s="47"/>
      <c r="B40" s="51"/>
      <c r="C40" s="18"/>
      <c r="D40" s="39"/>
      <c r="E40" s="32"/>
      <c r="F40" s="62"/>
      <c r="G40" s="11"/>
      <c r="H40" s="18"/>
      <c r="I40" s="18"/>
      <c r="J40" s="11"/>
      <c r="K40" s="62"/>
      <c r="L40" s="36"/>
      <c r="M40" s="18"/>
      <c r="N40" s="18"/>
      <c r="O40" s="18"/>
      <c r="P40" s="18"/>
      <c r="Q40" s="37"/>
      <c r="R40" s="36"/>
      <c r="S40" s="37"/>
      <c r="T40" s="38"/>
      <c r="U40" s="18"/>
      <c r="V40" s="18"/>
    </row>
  </sheetData>
  <printOptions/>
  <pageMargins left="0.7874015748031497" right="0.5905511811023623" top="0.5905511811023623" bottom="0.3937007874015748" header="0.5118110236220472" footer="0.5118110236220472"/>
  <pageSetup fitToHeight="1" fitToWidth="1" horizontalDpi="300" verticalDpi="3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0" zoomScaleNormal="80" workbookViewId="0" topLeftCell="A1">
      <selection activeCell="G8" sqref="G8"/>
    </sheetView>
  </sheetViews>
  <sheetFormatPr defaultColWidth="9.140625" defaultRowHeight="15" customHeight="1"/>
  <cols>
    <col min="1" max="1" width="11.28125" style="1" customWidth="1"/>
    <col min="2" max="2" width="5.421875" style="1" customWidth="1"/>
    <col min="3" max="3" width="3.28125" style="1" customWidth="1"/>
    <col min="4" max="4" width="35.28125" style="1" customWidth="1"/>
    <col min="5" max="5" width="6.140625" style="1" customWidth="1"/>
    <col min="6" max="6" width="5.421875" style="1" customWidth="1"/>
    <col min="7" max="7" width="10.140625" style="1" customWidth="1"/>
    <col min="8" max="8" width="12.57421875" style="4" customWidth="1"/>
    <col min="9" max="9" width="10.00390625" style="1" customWidth="1"/>
    <col min="10" max="10" width="10.8515625" style="1" customWidth="1"/>
    <col min="11" max="11" width="11.140625" style="1" customWidth="1"/>
    <col min="12" max="12" width="13.57421875" style="2" customWidth="1"/>
    <col min="13" max="13" width="15.8515625" style="3" customWidth="1"/>
    <col min="14" max="14" width="7.421875" style="1" customWidth="1"/>
    <col min="15" max="15" width="6.7109375" style="1" customWidth="1"/>
    <col min="16" max="16" width="5.00390625" style="1" customWidth="1"/>
    <col min="17" max="17" width="5.57421875" style="1" customWidth="1"/>
    <col min="18" max="16384" width="9.140625" style="1" customWidth="1"/>
  </cols>
  <sheetData>
    <row r="1" spans="1:17" ht="15" customHeight="1">
      <c r="A1" s="39"/>
      <c r="B1" s="39"/>
      <c r="C1" s="39"/>
      <c r="D1" s="39"/>
      <c r="E1" s="39"/>
      <c r="F1" s="39"/>
      <c r="G1" s="39"/>
      <c r="H1" s="153"/>
      <c r="I1" s="39"/>
      <c r="J1" s="39"/>
      <c r="K1" s="39"/>
      <c r="L1" s="63"/>
      <c r="M1" s="41"/>
      <c r="N1" s="39"/>
      <c r="O1" s="39"/>
      <c r="P1" s="39"/>
      <c r="Q1" s="39"/>
    </row>
    <row r="2" spans="1:17" ht="15" customHeight="1">
      <c r="A2" s="39"/>
      <c r="B2" s="39"/>
      <c r="C2" s="39"/>
      <c r="D2" s="39"/>
      <c r="E2" s="39"/>
      <c r="F2" s="39"/>
      <c r="G2" s="39"/>
      <c r="H2" s="153"/>
      <c r="I2" s="39"/>
      <c r="J2" s="39"/>
      <c r="K2" s="39"/>
      <c r="L2" s="63"/>
      <c r="M2" s="41"/>
      <c r="N2" s="39"/>
      <c r="O2" s="39"/>
      <c r="P2" s="39"/>
      <c r="Q2" s="39"/>
    </row>
    <row r="3" spans="1:17" s="5" customFormat="1" ht="18.75" customHeight="1">
      <c r="A3" s="64"/>
      <c r="B3" s="64"/>
      <c r="C3" s="154" t="s">
        <v>73</v>
      </c>
      <c r="D3" s="155" t="s">
        <v>74</v>
      </c>
      <c r="E3" s="9"/>
      <c r="F3" s="9"/>
      <c r="G3" s="156" t="s">
        <v>75</v>
      </c>
      <c r="H3" s="157"/>
      <c r="I3" s="9"/>
      <c r="J3" s="9"/>
      <c r="K3" s="9"/>
      <c r="L3" s="158" t="s">
        <v>76</v>
      </c>
      <c r="M3" s="9"/>
      <c r="N3" s="9"/>
      <c r="O3" s="9"/>
      <c r="P3" s="9"/>
      <c r="Q3" s="9"/>
    </row>
    <row r="4" spans="1:17" s="5" customFormat="1" ht="18.75" customHeight="1">
      <c r="A4" s="9"/>
      <c r="B4" s="9"/>
      <c r="C4" s="154"/>
      <c r="D4" s="155" t="s">
        <v>77</v>
      </c>
      <c r="E4" s="9"/>
      <c r="F4" s="9"/>
      <c r="H4" s="157"/>
      <c r="I4" s="9"/>
      <c r="J4" s="9"/>
      <c r="K4" s="9"/>
      <c r="L4" s="56" t="s">
        <v>78</v>
      </c>
      <c r="M4" s="9"/>
      <c r="N4" s="9"/>
      <c r="O4" s="9"/>
      <c r="P4" s="9"/>
      <c r="Q4" s="9"/>
    </row>
    <row r="5" spans="1:17" s="5" customFormat="1" ht="18.75" customHeight="1">
      <c r="A5" s="9"/>
      <c r="B5" s="9"/>
      <c r="C5" s="154"/>
      <c r="D5" s="155" t="s">
        <v>79</v>
      </c>
      <c r="E5" s="9"/>
      <c r="F5" s="9"/>
      <c r="G5" s="156" t="s">
        <v>80</v>
      </c>
      <c r="H5" s="157"/>
      <c r="I5" s="9"/>
      <c r="J5" s="9"/>
      <c r="K5" s="9"/>
      <c r="L5" s="56" t="s">
        <v>81</v>
      </c>
      <c r="M5" s="9"/>
      <c r="N5" s="9"/>
      <c r="O5" s="9"/>
      <c r="P5" s="9"/>
      <c r="Q5" s="9"/>
    </row>
    <row r="6" spans="1:17" s="5" customFormat="1" ht="18.75" customHeight="1">
      <c r="A6" s="9"/>
      <c r="B6" s="9"/>
      <c r="C6" s="154"/>
      <c r="D6" s="155" t="s">
        <v>82</v>
      </c>
      <c r="E6" s="9"/>
      <c r="F6" s="9"/>
      <c r="G6" s="60"/>
      <c r="H6" s="157"/>
      <c r="I6" s="9"/>
      <c r="J6" s="9"/>
      <c r="K6" s="9"/>
      <c r="L6" s="56" t="s">
        <v>83</v>
      </c>
      <c r="M6" s="9"/>
      <c r="N6" s="9"/>
      <c r="O6" s="9"/>
      <c r="P6" s="9"/>
      <c r="Q6" s="9"/>
    </row>
    <row r="7" spans="1:17" s="5" customFormat="1" ht="18.75" customHeight="1">
      <c r="A7" s="9"/>
      <c r="B7" s="9"/>
      <c r="C7" s="154"/>
      <c r="D7" s="155" t="s">
        <v>84</v>
      </c>
      <c r="E7" s="9"/>
      <c r="F7" s="9"/>
      <c r="G7" s="9"/>
      <c r="H7" s="159"/>
      <c r="I7" s="9"/>
      <c r="J7" s="9"/>
      <c r="K7" s="9"/>
      <c r="L7" s="56"/>
      <c r="M7" s="9"/>
      <c r="N7" s="9"/>
      <c r="O7" s="9"/>
      <c r="P7" s="9"/>
      <c r="Q7" s="9"/>
    </row>
    <row r="8" spans="1:17" s="5" customFormat="1" ht="18.75" customHeight="1">
      <c r="A8" s="9"/>
      <c r="B8" s="9"/>
      <c r="C8" s="9"/>
      <c r="D8" s="9"/>
      <c r="E8" s="9"/>
      <c r="F8" s="9"/>
      <c r="G8" s="9"/>
      <c r="H8" s="159"/>
      <c r="I8" s="9"/>
      <c r="J8" s="9"/>
      <c r="K8" s="9"/>
      <c r="L8" s="56"/>
      <c r="M8" s="9"/>
      <c r="N8" s="9"/>
      <c r="O8" s="9"/>
      <c r="P8" s="9"/>
      <c r="Q8" s="9"/>
    </row>
    <row r="9" spans="1:17" s="5" customFormat="1" ht="16.5" customHeight="1">
      <c r="A9" s="9"/>
      <c r="B9" s="9"/>
      <c r="C9" s="9"/>
      <c r="D9" s="9"/>
      <c r="E9" s="9"/>
      <c r="F9" s="9"/>
      <c r="G9" s="9"/>
      <c r="H9" s="159"/>
      <c r="I9" s="9"/>
      <c r="J9" s="9"/>
      <c r="K9" s="9"/>
      <c r="L9" s="56"/>
      <c r="M9" s="9"/>
      <c r="N9" s="9"/>
      <c r="O9" s="9"/>
      <c r="P9" s="9"/>
      <c r="Q9" s="9"/>
    </row>
    <row r="10" spans="2:13" s="5" customFormat="1" ht="16.5" customHeight="1">
      <c r="B10" s="87" t="s">
        <v>12</v>
      </c>
      <c r="C10" s="8"/>
      <c r="D10" s="8" t="s">
        <v>50</v>
      </c>
      <c r="E10" s="87" t="s">
        <v>85</v>
      </c>
      <c r="F10" s="8"/>
      <c r="G10" s="160">
        <v>1</v>
      </c>
      <c r="I10" s="87" t="s">
        <v>86</v>
      </c>
      <c r="J10" s="8" t="s">
        <v>46</v>
      </c>
      <c r="K10" s="8"/>
      <c r="L10" s="87" t="s">
        <v>87</v>
      </c>
      <c r="M10" s="10" t="s">
        <v>38</v>
      </c>
    </row>
    <row r="11" spans="1:17" s="5" customFormat="1" ht="16.5" customHeight="1">
      <c r="A11" s="9"/>
      <c r="B11" s="9"/>
      <c r="C11" s="9"/>
      <c r="E11" s="9"/>
      <c r="F11" s="61"/>
      <c r="G11" s="9"/>
      <c r="H11" s="159"/>
      <c r="I11" s="56"/>
      <c r="J11" s="9"/>
      <c r="K11" s="61"/>
      <c r="L11" s="56"/>
      <c r="M11" s="9"/>
      <c r="N11" s="9"/>
      <c r="O11" s="9"/>
      <c r="P11" s="9"/>
      <c r="Q11" s="9"/>
    </row>
    <row r="12" spans="8:16" s="5" customFormat="1" ht="16.5" customHeight="1" thickBot="1">
      <c r="H12" s="29"/>
      <c r="L12" s="7"/>
      <c r="P12" s="9"/>
    </row>
    <row r="13" spans="1:17" ht="19.5" customHeight="1">
      <c r="A13" s="161" t="s">
        <v>88</v>
      </c>
      <c r="B13" s="78"/>
      <c r="C13" s="79"/>
      <c r="D13" s="162" t="s">
        <v>11</v>
      </c>
      <c r="E13" s="78"/>
      <c r="F13" s="80"/>
      <c r="G13" s="164" t="s">
        <v>89</v>
      </c>
      <c r="H13" s="165" t="s">
        <v>90</v>
      </c>
      <c r="I13" s="166" t="s">
        <v>91</v>
      </c>
      <c r="J13" s="166" t="s">
        <v>92</v>
      </c>
      <c r="K13" s="167" t="s">
        <v>93</v>
      </c>
      <c r="L13" s="166" t="s">
        <v>94</v>
      </c>
      <c r="M13" s="168" t="s">
        <v>95</v>
      </c>
      <c r="N13" s="169"/>
      <c r="O13" s="169"/>
      <c r="P13" s="39"/>
      <c r="Q13" s="39"/>
    </row>
    <row r="14" spans="1:13" s="39" customFormat="1" ht="19.5" customHeight="1" thickBot="1">
      <c r="A14" s="170"/>
      <c r="B14" s="81"/>
      <c r="C14" s="82"/>
      <c r="D14" s="83"/>
      <c r="E14" s="81"/>
      <c r="F14" s="82"/>
      <c r="G14" s="84" t="s">
        <v>96</v>
      </c>
      <c r="H14" s="171"/>
      <c r="I14" s="84"/>
      <c r="J14" s="84"/>
      <c r="K14" s="82"/>
      <c r="L14" s="86"/>
      <c r="M14" s="172"/>
    </row>
    <row r="15" spans="1:17" s="183" customFormat="1" ht="39.75" customHeight="1" thickBot="1">
      <c r="A15" s="173">
        <v>570811</v>
      </c>
      <c r="B15" s="174"/>
      <c r="C15" s="175"/>
      <c r="D15" s="173" t="s">
        <v>97</v>
      </c>
      <c r="E15" s="176"/>
      <c r="F15" s="177"/>
      <c r="G15" s="178">
        <v>120.8</v>
      </c>
      <c r="H15" s="179">
        <f>IF(G15&lt;&gt;0,VLOOKUP(INT(G15),Wilksmen,(G15-INT(G15))*10+2),0)</f>
        <v>0.574</v>
      </c>
      <c r="I15" s="178">
        <v>247.5</v>
      </c>
      <c r="J15" s="178">
        <v>162.5</v>
      </c>
      <c r="K15" s="178">
        <v>300</v>
      </c>
      <c r="L15" s="180">
        <f>SUM(I15:K15)</f>
        <v>710</v>
      </c>
      <c r="M15" s="181">
        <f>SUM(L15*H15)</f>
        <v>407.53999999999996</v>
      </c>
      <c r="N15" s="182"/>
      <c r="O15" s="182"/>
      <c r="P15" s="182"/>
      <c r="Q15" s="182"/>
    </row>
    <row r="16" spans="1:17" s="183" customFormat="1" ht="39.75" customHeight="1" thickBot="1">
      <c r="A16" s="184">
        <v>531124</v>
      </c>
      <c r="B16" s="182"/>
      <c r="C16" s="185"/>
      <c r="D16" s="186" t="s">
        <v>98</v>
      </c>
      <c r="E16" s="187"/>
      <c r="F16" s="188"/>
      <c r="G16" s="189">
        <v>89.6</v>
      </c>
      <c r="H16" s="179">
        <f>IF(G16&lt;&gt;0,VLOOKUP(INT(G16),Wilksmen,(G16-INT(G16))*10+2),0)</f>
        <v>0.6398</v>
      </c>
      <c r="I16" s="178">
        <v>207.5</v>
      </c>
      <c r="J16" s="178">
        <v>110</v>
      </c>
      <c r="K16" s="178">
        <v>225</v>
      </c>
      <c r="L16" s="180">
        <f>SUM(I16:K16)</f>
        <v>542.5</v>
      </c>
      <c r="M16" s="181">
        <f>SUM(L16*H16)</f>
        <v>347.0915</v>
      </c>
      <c r="N16" s="187"/>
      <c r="O16" s="187"/>
      <c r="P16" s="187"/>
      <c r="Q16" s="187"/>
    </row>
    <row r="17" spans="1:17" s="183" customFormat="1" ht="39.75" customHeight="1" thickBot="1">
      <c r="A17" s="186">
        <v>480201</v>
      </c>
      <c r="B17" s="190"/>
      <c r="C17" s="191"/>
      <c r="D17" s="186" t="s">
        <v>99</v>
      </c>
      <c r="E17" s="192"/>
      <c r="F17" s="193"/>
      <c r="G17" s="189">
        <v>90.2</v>
      </c>
      <c r="H17" s="179">
        <f>IF(G17&lt;&gt;0,VLOOKUP(INT(G17),Wilksmen,(G17-INT(G17))*10+2),0)</f>
        <v>0.6377</v>
      </c>
      <c r="I17" s="178">
        <v>200</v>
      </c>
      <c r="J17" s="178">
        <v>130</v>
      </c>
      <c r="K17" s="178">
        <v>240</v>
      </c>
      <c r="L17" s="180">
        <f>SUM(I17:K17)</f>
        <v>570</v>
      </c>
      <c r="M17" s="181">
        <f>SUM(L17*H17)</f>
        <v>363.48900000000003</v>
      </c>
      <c r="N17" s="187"/>
      <c r="O17" s="187"/>
      <c r="P17" s="187"/>
      <c r="Q17" s="187"/>
    </row>
    <row r="18" spans="1:17" s="183" customFormat="1" ht="39.75" customHeight="1" thickBot="1">
      <c r="A18" s="186">
        <v>800304</v>
      </c>
      <c r="B18" s="190"/>
      <c r="C18" s="191"/>
      <c r="D18" s="186" t="s">
        <v>100</v>
      </c>
      <c r="E18" s="192"/>
      <c r="F18" s="193"/>
      <c r="G18" s="189">
        <v>76.45</v>
      </c>
      <c r="H18" s="179">
        <f>IF(G18&lt;&gt;0,VLOOKUP(INT(G18),Wilksmen,(G18-INT(G18))*10+2),0)</f>
        <v>0.7036</v>
      </c>
      <c r="I18" s="178">
        <v>100</v>
      </c>
      <c r="J18" s="178">
        <v>150</v>
      </c>
      <c r="K18" s="178">
        <v>140</v>
      </c>
      <c r="L18" s="180">
        <f>SUM(I18:K18)</f>
        <v>390</v>
      </c>
      <c r="M18" s="181">
        <f>SUM(L18*H18)</f>
        <v>274.404</v>
      </c>
      <c r="N18" s="187"/>
      <c r="O18" s="187"/>
      <c r="P18" s="187"/>
      <c r="Q18" s="187"/>
    </row>
    <row r="19" spans="1:17" s="183" customFormat="1" ht="39.75" customHeight="1" thickBot="1">
      <c r="A19" s="173">
        <v>850901</v>
      </c>
      <c r="B19" s="174"/>
      <c r="C19" s="175"/>
      <c r="D19" s="173" t="s">
        <v>101</v>
      </c>
      <c r="E19" s="176"/>
      <c r="F19" s="177"/>
      <c r="G19" s="178">
        <v>90.8</v>
      </c>
      <c r="H19" s="179">
        <f>IF(G19&lt;&gt;0,VLOOKUP(INT(G19),Wilksmen,(G19-INT(G19))*10+2),0)</f>
        <v>0.6356</v>
      </c>
      <c r="I19" s="178">
        <v>200</v>
      </c>
      <c r="J19" s="178">
        <v>130</v>
      </c>
      <c r="K19" s="178">
        <v>200</v>
      </c>
      <c r="L19" s="194">
        <f>SUM(I19:K19)</f>
        <v>530</v>
      </c>
      <c r="M19" s="181">
        <f>SUM(L19*H19)</f>
        <v>336.86800000000005</v>
      </c>
      <c r="N19" s="187"/>
      <c r="O19" s="187"/>
      <c r="P19" s="187"/>
      <c r="Q19" s="187"/>
    </row>
    <row r="20" spans="1:17" s="39" customFormat="1" ht="18" customHeight="1">
      <c r="A20" s="62"/>
      <c r="B20" s="62"/>
      <c r="C20" s="62"/>
      <c r="D20" s="62"/>
      <c r="E20" s="67"/>
      <c r="F20" s="67"/>
      <c r="G20" s="67"/>
      <c r="H20" s="195"/>
      <c r="I20" s="67"/>
      <c r="J20" s="67"/>
      <c r="K20" s="67"/>
      <c r="L20" s="69"/>
      <c r="M20" s="196"/>
      <c r="N20" s="67"/>
      <c r="O20" s="67"/>
      <c r="P20" s="67"/>
      <c r="Q20" s="67"/>
    </row>
    <row r="21" spans="1:17" s="39" customFormat="1" ht="24.75" customHeight="1">
      <c r="A21" s="62"/>
      <c r="B21" s="62"/>
      <c r="C21" s="62"/>
      <c r="D21" s="62"/>
      <c r="E21" s="67"/>
      <c r="F21" s="67"/>
      <c r="G21" s="67"/>
      <c r="H21" s="195"/>
      <c r="I21" s="67"/>
      <c r="J21" s="67"/>
      <c r="K21" s="197" t="s">
        <v>102</v>
      </c>
      <c r="L21" s="88"/>
      <c r="M21" s="198">
        <f>SUM(M15:M19)</f>
        <v>1729.3925</v>
      </c>
      <c r="N21" s="67"/>
      <c r="O21" s="67"/>
      <c r="P21" s="67"/>
      <c r="Q21" s="67"/>
    </row>
    <row r="22" spans="1:17" s="39" customFormat="1" ht="18" customHeight="1">
      <c r="A22" s="62"/>
      <c r="B22" s="62"/>
      <c r="C22" s="62"/>
      <c r="D22" s="62"/>
      <c r="E22" s="67"/>
      <c r="F22" s="67"/>
      <c r="G22" s="67"/>
      <c r="H22" s="195"/>
      <c r="I22" s="67"/>
      <c r="J22" s="67"/>
      <c r="K22" s="67"/>
      <c r="L22" s="69"/>
      <c r="M22" s="68"/>
      <c r="N22" s="67"/>
      <c r="O22" s="67"/>
      <c r="P22" s="67"/>
      <c r="Q22" s="67"/>
    </row>
    <row r="23" spans="1:17" s="39" customFormat="1" ht="18" customHeight="1">
      <c r="A23" s="62"/>
      <c r="B23" s="47" t="s">
        <v>103</v>
      </c>
      <c r="C23" s="51"/>
      <c r="D23" s="18"/>
      <c r="E23" s="199"/>
      <c r="F23" s="67"/>
      <c r="G23" s="199" t="s">
        <v>12</v>
      </c>
      <c r="H23" s="200"/>
      <c r="I23" s="199"/>
      <c r="J23" s="199"/>
      <c r="K23" s="67"/>
      <c r="L23" s="201" t="s">
        <v>104</v>
      </c>
      <c r="M23" s="202"/>
      <c r="N23" s="67"/>
      <c r="O23" s="67"/>
      <c r="P23" s="67"/>
      <c r="Q23" s="67"/>
    </row>
    <row r="24" spans="1:17" s="39" customFormat="1" ht="18" customHeight="1">
      <c r="A24" s="62"/>
      <c r="B24" s="62"/>
      <c r="C24" s="62"/>
      <c r="D24" s="62"/>
      <c r="E24" s="67"/>
      <c r="F24" s="67"/>
      <c r="G24" s="67"/>
      <c r="H24" s="195"/>
      <c r="I24" s="67"/>
      <c r="J24" s="67"/>
      <c r="K24" s="67"/>
      <c r="L24" s="69"/>
      <c r="M24" s="68"/>
      <c r="N24" s="67"/>
      <c r="O24" s="67"/>
      <c r="P24" s="67"/>
      <c r="Q24" s="67"/>
    </row>
    <row r="25" spans="1:17" s="39" customFormat="1" ht="18" customHeight="1">
      <c r="A25" s="62"/>
      <c r="B25" s="62"/>
      <c r="C25" s="62"/>
      <c r="D25" s="62"/>
      <c r="E25" s="67"/>
      <c r="F25" s="67"/>
      <c r="G25" s="67"/>
      <c r="H25" s="195"/>
      <c r="I25" s="67"/>
      <c r="J25" s="67"/>
      <c r="K25" s="67"/>
      <c r="L25" s="69"/>
      <c r="M25" s="68"/>
      <c r="N25" s="67"/>
      <c r="O25" s="67"/>
      <c r="P25" s="67"/>
      <c r="Q25" s="67"/>
    </row>
    <row r="26" spans="1:17" s="39" customFormat="1" ht="18" customHeight="1">
      <c r="A26" s="62"/>
      <c r="B26" s="62"/>
      <c r="C26" s="62"/>
      <c r="D26" s="62"/>
      <c r="E26" s="67"/>
      <c r="F26" s="67"/>
      <c r="G26" s="67"/>
      <c r="H26" s="195"/>
      <c r="I26" s="67"/>
      <c r="J26" s="67"/>
      <c r="K26" s="67"/>
      <c r="L26" s="69"/>
      <c r="M26" s="68"/>
      <c r="N26" s="67"/>
      <c r="O26" s="67"/>
      <c r="P26" s="67"/>
      <c r="Q26" s="67"/>
    </row>
    <row r="27" spans="1:17" s="39" customFormat="1" ht="18" customHeight="1">
      <c r="A27" s="62"/>
      <c r="B27" s="62"/>
      <c r="C27" s="62"/>
      <c r="D27" s="62"/>
      <c r="E27" s="67"/>
      <c r="F27" s="67"/>
      <c r="G27" s="67"/>
      <c r="H27" s="195"/>
      <c r="I27" s="67"/>
      <c r="J27" s="67"/>
      <c r="K27" s="67"/>
      <c r="L27" s="69"/>
      <c r="M27" s="68"/>
      <c r="N27" s="67"/>
      <c r="O27" s="67"/>
      <c r="P27" s="67"/>
      <c r="Q27" s="67"/>
    </row>
    <row r="28" spans="1:17" s="39" customFormat="1" ht="18" customHeight="1">
      <c r="A28" s="62"/>
      <c r="B28" s="62"/>
      <c r="C28" s="62"/>
      <c r="D28" s="62"/>
      <c r="E28" s="67"/>
      <c r="F28" s="67"/>
      <c r="G28" s="67"/>
      <c r="H28" s="195"/>
      <c r="I28" s="67"/>
      <c r="J28" s="67"/>
      <c r="K28" s="67"/>
      <c r="L28" s="69"/>
      <c r="M28" s="68"/>
      <c r="N28" s="67"/>
      <c r="O28" s="67"/>
      <c r="P28" s="67"/>
      <c r="Q28" s="67"/>
    </row>
    <row r="29" spans="1:17" s="39" customFormat="1" ht="18" customHeight="1">
      <c r="A29" s="62"/>
      <c r="B29" s="62"/>
      <c r="C29" s="62"/>
      <c r="D29" s="62"/>
      <c r="E29" s="67"/>
      <c r="F29" s="67"/>
      <c r="G29" s="67"/>
      <c r="H29" s="195"/>
      <c r="I29" s="67"/>
      <c r="J29" s="67"/>
      <c r="K29" s="67"/>
      <c r="L29" s="69"/>
      <c r="M29" s="68"/>
      <c r="N29" s="67"/>
      <c r="O29" s="67"/>
      <c r="P29" s="67"/>
      <c r="Q29" s="67"/>
    </row>
    <row r="30" spans="1:17" s="39" customFormat="1" ht="18" customHeight="1">
      <c r="A30" s="62"/>
      <c r="B30" s="62"/>
      <c r="C30" s="62"/>
      <c r="D30" s="62"/>
      <c r="E30" s="67"/>
      <c r="F30" s="67"/>
      <c r="G30" s="67"/>
      <c r="H30" s="195"/>
      <c r="I30" s="67"/>
      <c r="J30" s="67"/>
      <c r="K30" s="67"/>
      <c r="L30" s="69"/>
      <c r="M30" s="68"/>
      <c r="N30" s="67"/>
      <c r="O30" s="67"/>
      <c r="P30" s="67"/>
      <c r="Q30" s="67"/>
    </row>
    <row r="31" spans="1:20" ht="15" customHeight="1">
      <c r="A31" s="39"/>
      <c r="B31" s="39"/>
      <c r="C31" s="39"/>
      <c r="D31" s="203"/>
      <c r="E31" s="39"/>
      <c r="F31" s="39"/>
      <c r="G31" s="39"/>
      <c r="H31" s="153"/>
      <c r="I31" s="39"/>
      <c r="J31" s="39"/>
      <c r="K31" s="39"/>
      <c r="L31" s="63"/>
      <c r="M31" s="41"/>
      <c r="N31" s="39"/>
      <c r="O31" s="39"/>
      <c r="P31" s="39"/>
      <c r="Q31" s="39"/>
      <c r="R31" s="39"/>
      <c r="S31" s="39"/>
      <c r="T31" s="39"/>
    </row>
    <row r="32" spans="1:17" s="6" customFormat="1" ht="15" customHeight="1">
      <c r="A32" s="64"/>
      <c r="B32" s="64"/>
      <c r="C32" s="64"/>
      <c r="D32" s="64"/>
      <c r="E32" s="64"/>
      <c r="F32" s="64"/>
      <c r="G32" s="64"/>
      <c r="H32" s="159"/>
      <c r="I32" s="64"/>
      <c r="J32" s="64"/>
      <c r="K32" s="64"/>
      <c r="L32" s="204"/>
      <c r="M32" s="205"/>
      <c r="N32" s="64"/>
      <c r="O32" s="64"/>
      <c r="P32" s="64"/>
      <c r="Q32" s="64"/>
    </row>
    <row r="33" spans="1:17" s="6" customFormat="1" ht="15" customHeight="1">
      <c r="A33" s="64"/>
      <c r="B33" s="64"/>
      <c r="C33" s="64"/>
      <c r="D33" s="64"/>
      <c r="E33" s="64"/>
      <c r="F33" s="40"/>
      <c r="G33" s="64"/>
      <c r="H33" s="159"/>
      <c r="I33" s="64"/>
      <c r="J33" s="64"/>
      <c r="K33" s="206"/>
      <c r="L33" s="64"/>
      <c r="M33" s="64"/>
      <c r="N33" s="206"/>
      <c r="O33" s="205"/>
      <c r="P33" s="64"/>
      <c r="Q33" s="64"/>
    </row>
    <row r="34" spans="1:17" s="6" customFormat="1" ht="15" customHeight="1">
      <c r="A34" s="64"/>
      <c r="B34" s="64"/>
      <c r="C34" s="64"/>
      <c r="D34" s="64"/>
      <c r="E34" s="64"/>
      <c r="F34" s="40"/>
      <c r="G34" s="64"/>
      <c r="H34" s="159"/>
      <c r="I34" s="64"/>
      <c r="J34" s="64"/>
      <c r="K34" s="204"/>
      <c r="L34" s="64"/>
      <c r="M34" s="204"/>
      <c r="N34" s="159"/>
      <c r="O34" s="205"/>
      <c r="P34" s="64"/>
      <c r="Q34" s="64"/>
    </row>
    <row r="35" spans="1:17" s="6" customFormat="1" ht="15" customHeight="1">
      <c r="A35" s="207"/>
      <c r="B35" s="207"/>
      <c r="C35" s="207"/>
      <c r="D35" s="207"/>
      <c r="E35" s="207"/>
      <c r="F35" s="208"/>
      <c r="G35" s="207"/>
      <c r="H35" s="209"/>
      <c r="I35" s="64"/>
      <c r="J35" s="64"/>
      <c r="K35" s="210"/>
      <c r="L35" s="64"/>
      <c r="M35" s="204"/>
      <c r="N35" s="159"/>
      <c r="O35" s="205"/>
      <c r="P35" s="64"/>
      <c r="Q35" s="64"/>
    </row>
    <row r="36" spans="1:17" s="6" customFormat="1" ht="15" customHeight="1">
      <c r="A36" s="64"/>
      <c r="B36" s="64"/>
      <c r="C36" s="64"/>
      <c r="D36" s="64"/>
      <c r="E36" s="64"/>
      <c r="F36" s="40"/>
      <c r="G36" s="64"/>
      <c r="H36" s="159"/>
      <c r="I36" s="64"/>
      <c r="J36" s="64"/>
      <c r="K36" s="204"/>
      <c r="L36" s="64"/>
      <c r="M36" s="204"/>
      <c r="N36" s="159"/>
      <c r="O36" s="205"/>
      <c r="P36" s="64"/>
      <c r="Q36" s="64"/>
    </row>
    <row r="37" spans="1:17" s="6" customFormat="1" ht="15" customHeight="1">
      <c r="A37" s="64"/>
      <c r="B37" s="64"/>
      <c r="C37" s="64"/>
      <c r="D37" s="64"/>
      <c r="E37" s="64"/>
      <c r="F37" s="40"/>
      <c r="G37" s="64"/>
      <c r="H37" s="159"/>
      <c r="I37" s="64"/>
      <c r="J37" s="64"/>
      <c r="K37" s="64"/>
      <c r="L37" s="64"/>
      <c r="M37" s="64"/>
      <c r="N37" s="64"/>
      <c r="O37" s="205"/>
      <c r="P37" s="64"/>
      <c r="Q37" s="64"/>
    </row>
    <row r="38" spans="1:17" s="6" customFormat="1" ht="15" customHeight="1">
      <c r="A38" s="64"/>
      <c r="B38" s="64"/>
      <c r="C38" s="64"/>
      <c r="D38" s="64"/>
      <c r="E38" s="64"/>
      <c r="F38" s="64"/>
      <c r="G38" s="40"/>
      <c r="H38" s="211"/>
      <c r="I38" s="64"/>
      <c r="J38" s="204"/>
      <c r="K38" s="64"/>
      <c r="L38" s="40"/>
      <c r="M38" s="204"/>
      <c r="N38" s="159"/>
      <c r="O38" s="205"/>
      <c r="P38" s="64"/>
      <c r="Q38" s="64"/>
    </row>
    <row r="39" spans="1:17" ht="15" customHeight="1">
      <c r="A39" s="62"/>
      <c r="B39" s="62"/>
      <c r="C39" s="39"/>
      <c r="D39" s="39"/>
      <c r="E39" s="39"/>
      <c r="F39" s="39"/>
      <c r="G39" s="40"/>
      <c r="H39" s="211"/>
      <c r="I39" s="62"/>
      <c r="J39" s="63"/>
      <c r="K39" s="39"/>
      <c r="L39" s="40"/>
      <c r="M39" s="63"/>
      <c r="N39" s="153"/>
      <c r="O39" s="41"/>
      <c r="P39" s="39"/>
      <c r="Q39" s="39"/>
    </row>
    <row r="40" spans="1:17" ht="15" customHeight="1">
      <c r="A40" s="39"/>
      <c r="B40" s="39"/>
      <c r="C40" s="39"/>
      <c r="D40" s="39"/>
      <c r="E40" s="39"/>
      <c r="F40" s="39"/>
      <c r="G40" s="39"/>
      <c r="H40" s="153"/>
      <c r="I40" s="39"/>
      <c r="J40" s="39"/>
      <c r="K40" s="39"/>
      <c r="L40" s="63"/>
      <c r="M40" s="41"/>
      <c r="N40" s="39"/>
      <c r="O40" s="39"/>
      <c r="P40" s="39"/>
      <c r="Q40" s="39"/>
    </row>
  </sheetData>
  <printOptions/>
  <pageMargins left="0.28" right="0.34" top="0.35" bottom="0.68" header="0.23" footer="0.34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80" zoomScaleNormal="80" workbookViewId="0" topLeftCell="A1">
      <selection activeCell="D3" sqref="D3"/>
    </sheetView>
  </sheetViews>
  <sheetFormatPr defaultColWidth="9.140625" defaultRowHeight="15" customHeight="1"/>
  <cols>
    <col min="1" max="1" width="10.57421875" style="1" customWidth="1"/>
    <col min="2" max="2" width="7.00390625" style="1" customWidth="1"/>
    <col min="3" max="3" width="3.28125" style="1" customWidth="1"/>
    <col min="4" max="4" width="40.57421875" style="1" customWidth="1"/>
    <col min="5" max="5" width="6.140625" style="1" customWidth="1"/>
    <col min="6" max="6" width="5.421875" style="1" customWidth="1"/>
    <col min="7" max="7" width="10.140625" style="1" customWidth="1"/>
    <col min="8" max="8" width="9.57421875" style="4" customWidth="1"/>
    <col min="9" max="9" width="9.421875" style="1" customWidth="1"/>
    <col min="10" max="10" width="8.8515625" style="1" customWidth="1"/>
    <col min="11" max="11" width="9.140625" style="1" customWidth="1"/>
    <col min="12" max="13" width="0.85546875" style="2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1:19" ht="15" customHeight="1">
      <c r="A1" s="39"/>
      <c r="B1" s="39"/>
      <c r="C1" s="39"/>
      <c r="D1" s="39"/>
      <c r="E1" s="39"/>
      <c r="F1" s="39"/>
      <c r="G1" s="39"/>
      <c r="H1" s="153"/>
      <c r="I1" s="39"/>
      <c r="J1" s="39"/>
      <c r="K1" s="39"/>
      <c r="L1" s="63"/>
      <c r="M1" s="63"/>
      <c r="N1" s="63"/>
      <c r="O1" s="41"/>
      <c r="P1" s="39"/>
      <c r="Q1" s="39"/>
      <c r="R1" s="39"/>
      <c r="S1" s="39"/>
    </row>
    <row r="2" spans="1:19" ht="15" customHeight="1">
      <c r="A2" s="39"/>
      <c r="B2" s="39"/>
      <c r="C2" s="39"/>
      <c r="D2" s="39"/>
      <c r="E2" s="39"/>
      <c r="F2" s="39"/>
      <c r="G2" s="39"/>
      <c r="H2" s="153"/>
      <c r="I2" s="39"/>
      <c r="J2" s="39"/>
      <c r="K2" s="39"/>
      <c r="L2" s="63"/>
      <c r="M2" s="63"/>
      <c r="N2" s="63"/>
      <c r="O2" s="41"/>
      <c r="P2" s="39"/>
      <c r="Q2" s="39"/>
      <c r="R2" s="39"/>
      <c r="S2" s="39"/>
    </row>
    <row r="3" spans="1:19" s="5" customFormat="1" ht="18.75" customHeight="1">
      <c r="A3" s="64"/>
      <c r="B3" s="64"/>
      <c r="C3" s="154" t="s">
        <v>73</v>
      </c>
      <c r="D3" s="155" t="s">
        <v>74</v>
      </c>
      <c r="E3" s="9"/>
      <c r="F3" s="9"/>
      <c r="G3" s="156" t="s">
        <v>75</v>
      </c>
      <c r="H3" s="157"/>
      <c r="I3" s="9"/>
      <c r="J3" s="9"/>
      <c r="K3" s="9"/>
      <c r="L3" s="40"/>
      <c r="N3" s="158" t="s">
        <v>76</v>
      </c>
      <c r="O3" s="9"/>
      <c r="P3" s="9"/>
      <c r="Q3" s="9"/>
      <c r="R3" s="9"/>
      <c r="S3" s="9"/>
    </row>
    <row r="4" spans="1:19" s="5" customFormat="1" ht="18.75" customHeight="1">
      <c r="A4" s="9"/>
      <c r="B4" s="9"/>
      <c r="C4" s="154"/>
      <c r="D4" s="155" t="s">
        <v>77</v>
      </c>
      <c r="E4" s="9"/>
      <c r="F4" s="9"/>
      <c r="H4" s="157"/>
      <c r="I4" s="9"/>
      <c r="J4" s="9"/>
      <c r="K4" s="9"/>
      <c r="L4" s="40"/>
      <c r="N4" s="56" t="s">
        <v>78</v>
      </c>
      <c r="O4" s="9"/>
      <c r="P4" s="9"/>
      <c r="Q4" s="9"/>
      <c r="R4" s="9"/>
      <c r="S4" s="9"/>
    </row>
    <row r="5" spans="1:19" s="5" customFormat="1" ht="18.75" customHeight="1">
      <c r="A5" s="9"/>
      <c r="B5" s="9"/>
      <c r="C5" s="154"/>
      <c r="D5" s="155" t="s">
        <v>79</v>
      </c>
      <c r="E5" s="9"/>
      <c r="F5" s="9"/>
      <c r="G5" s="156" t="s">
        <v>2</v>
      </c>
      <c r="H5" s="157"/>
      <c r="I5" s="9"/>
      <c r="J5" s="9"/>
      <c r="K5" s="9"/>
      <c r="L5" s="40"/>
      <c r="N5" s="56" t="s">
        <v>81</v>
      </c>
      <c r="O5" s="9"/>
      <c r="P5" s="9"/>
      <c r="Q5" s="9"/>
      <c r="R5" s="9"/>
      <c r="S5" s="9"/>
    </row>
    <row r="6" spans="1:19" s="5" customFormat="1" ht="18.75" customHeight="1">
      <c r="A6" s="9"/>
      <c r="B6" s="9"/>
      <c r="C6" s="154"/>
      <c r="D6" s="155" t="s">
        <v>82</v>
      </c>
      <c r="E6" s="9"/>
      <c r="F6" s="9"/>
      <c r="G6" s="60"/>
      <c r="H6" s="157"/>
      <c r="I6" s="9"/>
      <c r="J6" s="9"/>
      <c r="K6" s="9"/>
      <c r="L6" s="40"/>
      <c r="N6" s="56" t="s">
        <v>83</v>
      </c>
      <c r="O6" s="9"/>
      <c r="P6" s="9"/>
      <c r="Q6" s="9"/>
      <c r="R6" s="9"/>
      <c r="S6" s="9"/>
    </row>
    <row r="7" spans="1:19" s="5" customFormat="1" ht="18.75" customHeight="1">
      <c r="A7" s="9"/>
      <c r="B7" s="9"/>
      <c r="C7" s="154"/>
      <c r="D7" s="155" t="s">
        <v>84</v>
      </c>
      <c r="E7" s="9"/>
      <c r="F7" s="9"/>
      <c r="G7" s="9"/>
      <c r="H7" s="159"/>
      <c r="I7" s="9"/>
      <c r="J7" s="9"/>
      <c r="K7" s="9"/>
      <c r="L7" s="40"/>
      <c r="M7" s="40"/>
      <c r="N7" s="56"/>
      <c r="O7" s="9"/>
      <c r="P7" s="9"/>
      <c r="Q7" s="9"/>
      <c r="R7" s="9"/>
      <c r="S7" s="9"/>
    </row>
    <row r="8" spans="1:19" s="5" customFormat="1" ht="18.75" customHeight="1">
      <c r="A8" s="9"/>
      <c r="B8" s="9"/>
      <c r="C8" s="9"/>
      <c r="D8" s="9"/>
      <c r="E8" s="9"/>
      <c r="F8" s="9"/>
      <c r="G8" s="9"/>
      <c r="H8" s="159"/>
      <c r="I8" s="9"/>
      <c r="J8" s="9"/>
      <c r="K8" s="9"/>
      <c r="L8" s="40"/>
      <c r="M8" s="40"/>
      <c r="N8" s="56"/>
      <c r="O8" s="9"/>
      <c r="P8" s="9"/>
      <c r="Q8" s="9"/>
      <c r="R8" s="9"/>
      <c r="S8" s="9"/>
    </row>
    <row r="9" spans="1:19" s="5" customFormat="1" ht="16.5" customHeight="1">
      <c r="A9" s="9"/>
      <c r="B9" s="9"/>
      <c r="C9" s="9"/>
      <c r="D9" s="9"/>
      <c r="E9" s="9"/>
      <c r="F9" s="9"/>
      <c r="G9" s="9"/>
      <c r="H9" s="159"/>
      <c r="I9" s="9"/>
      <c r="J9" s="9"/>
      <c r="K9" s="9"/>
      <c r="L9" s="56"/>
      <c r="M9" s="56"/>
      <c r="N9" s="56"/>
      <c r="O9" s="9"/>
      <c r="P9" s="9"/>
      <c r="Q9" s="9"/>
      <c r="R9" s="9"/>
      <c r="S9" s="9"/>
    </row>
    <row r="10" spans="2:15" s="5" customFormat="1" ht="16.5" customHeight="1">
      <c r="B10" s="87" t="s">
        <v>12</v>
      </c>
      <c r="C10" s="8"/>
      <c r="D10" s="96" t="s">
        <v>50</v>
      </c>
      <c r="E10" s="87" t="s">
        <v>85</v>
      </c>
      <c r="F10" s="8"/>
      <c r="G10" s="160">
        <v>1</v>
      </c>
      <c r="I10" s="87" t="s">
        <v>86</v>
      </c>
      <c r="J10" s="8" t="s">
        <v>46</v>
      </c>
      <c r="K10" s="8"/>
      <c r="L10" s="7"/>
      <c r="N10" s="87" t="s">
        <v>87</v>
      </c>
      <c r="O10" s="10" t="s">
        <v>38</v>
      </c>
    </row>
    <row r="11" spans="1:19" s="5" customFormat="1" ht="16.5" customHeight="1">
      <c r="A11" s="9"/>
      <c r="B11" s="9"/>
      <c r="C11" s="9"/>
      <c r="E11" s="9"/>
      <c r="F11" s="61"/>
      <c r="G11" s="9"/>
      <c r="H11" s="159"/>
      <c r="I11" s="56"/>
      <c r="J11" s="9"/>
      <c r="K11" s="61"/>
      <c r="L11" s="9"/>
      <c r="M11" s="9"/>
      <c r="N11" s="56"/>
      <c r="O11" s="9"/>
      <c r="P11" s="9"/>
      <c r="Q11" s="9"/>
      <c r="R11" s="9"/>
      <c r="S11" s="9"/>
    </row>
    <row r="12" spans="8:18" s="5" customFormat="1" ht="16.5" customHeight="1" thickBot="1">
      <c r="H12" s="29"/>
      <c r="L12" s="56"/>
      <c r="M12" s="56"/>
      <c r="N12" s="7"/>
      <c r="R12" s="9"/>
    </row>
    <row r="13" spans="1:19" ht="19.5" customHeight="1">
      <c r="A13" s="161" t="s">
        <v>88</v>
      </c>
      <c r="B13" s="78"/>
      <c r="C13" s="79"/>
      <c r="D13" s="162" t="s">
        <v>11</v>
      </c>
      <c r="E13" s="78"/>
      <c r="F13" s="80"/>
      <c r="G13" s="164" t="s">
        <v>89</v>
      </c>
      <c r="H13" s="165" t="s">
        <v>90</v>
      </c>
      <c r="I13" s="166" t="s">
        <v>105</v>
      </c>
      <c r="J13" s="166" t="s">
        <v>106</v>
      </c>
      <c r="K13" s="167" t="s">
        <v>107</v>
      </c>
      <c r="L13" s="212"/>
      <c r="M13" s="166" t="s">
        <v>13</v>
      </c>
      <c r="N13" s="166" t="s">
        <v>108</v>
      </c>
      <c r="O13" s="168" t="s">
        <v>95</v>
      </c>
      <c r="P13" s="169"/>
      <c r="Q13" s="169"/>
      <c r="R13" s="39"/>
      <c r="S13" s="39"/>
    </row>
    <row r="14" spans="1:15" s="39" customFormat="1" ht="19.5" customHeight="1" thickBot="1">
      <c r="A14" s="170"/>
      <c r="B14" s="81"/>
      <c r="C14" s="82"/>
      <c r="D14" s="83"/>
      <c r="E14" s="81"/>
      <c r="F14" s="82"/>
      <c r="G14" s="84" t="s">
        <v>96</v>
      </c>
      <c r="H14" s="171"/>
      <c r="I14" s="84"/>
      <c r="J14" s="84"/>
      <c r="K14" s="82"/>
      <c r="L14" s="85"/>
      <c r="M14" s="84"/>
      <c r="N14" s="86"/>
      <c r="O14" s="172"/>
    </row>
    <row r="15" spans="1:19" s="183" customFormat="1" ht="39.75" customHeight="1" thickBot="1">
      <c r="A15" s="173">
        <v>590529</v>
      </c>
      <c r="B15" s="174"/>
      <c r="C15" s="175"/>
      <c r="D15" s="173" t="s">
        <v>109</v>
      </c>
      <c r="E15" s="176"/>
      <c r="F15" s="177"/>
      <c r="G15" s="178">
        <v>81.6</v>
      </c>
      <c r="H15" s="179">
        <f>IF(G15&lt;&gt;0,VLOOKUP(INT(G15),Wilksmen,(G15-INT(G15))*10+2),0)</f>
        <v>0.6744</v>
      </c>
      <c r="I15" s="178">
        <v>155</v>
      </c>
      <c r="J15" s="178">
        <v>172.5</v>
      </c>
      <c r="K15" s="178">
        <v>-177.5</v>
      </c>
      <c r="L15" s="213">
        <f>MAX(I15,J15,K15)</f>
        <v>172.5</v>
      </c>
      <c r="M15" s="214">
        <f>IF(L15&lt;0,0,L15)</f>
        <v>172.5</v>
      </c>
      <c r="N15" s="194">
        <f>SUM(M15)</f>
        <v>172.5</v>
      </c>
      <c r="O15" s="181">
        <f>SUM(N15*H15)</f>
        <v>116.334</v>
      </c>
      <c r="P15" s="182"/>
      <c r="Q15" s="182"/>
      <c r="R15" s="182"/>
      <c r="S15" s="182"/>
    </row>
    <row r="16" spans="1:19" s="183" customFormat="1" ht="39.75" customHeight="1" thickBot="1">
      <c r="A16" s="184">
        <v>800304</v>
      </c>
      <c r="B16" s="182"/>
      <c r="C16" s="185"/>
      <c r="D16" s="186" t="s">
        <v>100</v>
      </c>
      <c r="E16" s="187"/>
      <c r="F16" s="188"/>
      <c r="G16" s="189">
        <v>76.45</v>
      </c>
      <c r="H16" s="179">
        <f>IF(G16&lt;&gt;0,VLOOKUP(INT(G16),Wilksmen,(G16-INT(G16))*10+2),0)</f>
        <v>0.7036</v>
      </c>
      <c r="I16" s="189">
        <v>140</v>
      </c>
      <c r="J16" s="189">
        <v>-150</v>
      </c>
      <c r="K16" s="189">
        <v>150</v>
      </c>
      <c r="L16" s="215">
        <f>MAX(I16,J16,K16)</f>
        <v>150</v>
      </c>
      <c r="M16" s="216">
        <f>IF(L16&lt;0,0,L16)</f>
        <v>150</v>
      </c>
      <c r="N16" s="194">
        <f>SUM(M16)</f>
        <v>150</v>
      </c>
      <c r="O16" s="181">
        <f>SUM(N16*H16)</f>
        <v>105.54</v>
      </c>
      <c r="P16" s="187"/>
      <c r="Q16" s="187"/>
      <c r="R16" s="187"/>
      <c r="S16" s="187"/>
    </row>
    <row r="17" spans="1:19" s="183" customFormat="1" ht="39.75" customHeight="1" thickBot="1">
      <c r="A17" s="186">
        <v>850321</v>
      </c>
      <c r="B17" s="190"/>
      <c r="C17" s="191"/>
      <c r="D17" s="186" t="s">
        <v>97</v>
      </c>
      <c r="E17" s="192"/>
      <c r="F17" s="193"/>
      <c r="G17" s="189">
        <v>120.8</v>
      </c>
      <c r="H17" s="179">
        <f>IF(G17&lt;&gt;0,VLOOKUP(INT(G17),Wilksmen,(G17-INT(G17))*10+2),0)</f>
        <v>0.574</v>
      </c>
      <c r="I17" s="189">
        <v>157.5</v>
      </c>
      <c r="J17" s="189">
        <v>-162.5</v>
      </c>
      <c r="K17" s="189">
        <v>162.5</v>
      </c>
      <c r="L17" s="215">
        <f>MAX(I17,J17,K17)</f>
        <v>162.5</v>
      </c>
      <c r="M17" s="216">
        <f>IF(L17&lt;0,0,L17)</f>
        <v>162.5</v>
      </c>
      <c r="N17" s="194">
        <f>SUM(M17)</f>
        <v>162.5</v>
      </c>
      <c r="O17" s="181">
        <f>SUM(N17*H17)</f>
        <v>93.27499999999999</v>
      </c>
      <c r="P17" s="187"/>
      <c r="Q17" s="187"/>
      <c r="R17" s="187"/>
      <c r="S17" s="187"/>
    </row>
    <row r="18" spans="1:19" s="183" customFormat="1" ht="39.75" customHeight="1" thickBot="1">
      <c r="A18" s="186">
        <v>480201</v>
      </c>
      <c r="B18" s="190"/>
      <c r="C18" s="191"/>
      <c r="D18" s="186" t="s">
        <v>99</v>
      </c>
      <c r="E18" s="192"/>
      <c r="F18" s="193"/>
      <c r="G18" s="189">
        <v>90.2</v>
      </c>
      <c r="H18" s="179">
        <f>IF(G18&lt;&gt;0,VLOOKUP(INT(G18),Wilksmen,(G18-INT(G18))*10+2),0)</f>
        <v>0.6377</v>
      </c>
      <c r="I18" s="189">
        <v>120</v>
      </c>
      <c r="J18" s="189">
        <v>130</v>
      </c>
      <c r="K18" s="189" t="s">
        <v>45</v>
      </c>
      <c r="L18" s="215">
        <f>MAX(I18,J18,K18)</f>
        <v>130</v>
      </c>
      <c r="M18" s="216">
        <f>IF(L18&lt;0,0,L18)</f>
        <v>130</v>
      </c>
      <c r="N18" s="194">
        <f>SUM(M18)</f>
        <v>130</v>
      </c>
      <c r="O18" s="181">
        <f>SUM(N18*H18)</f>
        <v>82.90100000000001</v>
      </c>
      <c r="P18" s="187"/>
      <c r="Q18" s="187"/>
      <c r="R18" s="187"/>
      <c r="S18" s="187"/>
    </row>
    <row r="19" spans="1:19" s="183" customFormat="1" ht="39.75" customHeight="1" thickBot="1">
      <c r="A19" s="186">
        <v>850901</v>
      </c>
      <c r="B19" s="190"/>
      <c r="C19" s="191"/>
      <c r="D19" s="186" t="s">
        <v>101</v>
      </c>
      <c r="E19" s="192"/>
      <c r="F19" s="193"/>
      <c r="G19" s="189">
        <v>90.8</v>
      </c>
      <c r="H19" s="179">
        <f>IF(G19&lt;&gt;0,VLOOKUP(INT(G19),Wilksmen,(G19-INT(G19))*10+2),0)</f>
        <v>0.6356</v>
      </c>
      <c r="I19" s="189">
        <v>120</v>
      </c>
      <c r="J19" s="189">
        <v>130</v>
      </c>
      <c r="K19" s="189" t="s">
        <v>45</v>
      </c>
      <c r="L19" s="215">
        <f>MAX(I19,J19,K19)</f>
        <v>130</v>
      </c>
      <c r="M19" s="216">
        <f>IF(L19&lt;0,0,L19)</f>
        <v>130</v>
      </c>
      <c r="N19" s="217">
        <f>SUM(M19)</f>
        <v>130</v>
      </c>
      <c r="O19" s="218">
        <f>SUM(N19*H19)</f>
        <v>82.628</v>
      </c>
      <c r="P19" s="187"/>
      <c r="Q19" s="187"/>
      <c r="R19" s="187"/>
      <c r="S19" s="187"/>
    </row>
    <row r="20" spans="1:19" s="39" customFormat="1" ht="18" customHeight="1">
      <c r="A20" s="62"/>
      <c r="B20" s="62"/>
      <c r="C20" s="62"/>
      <c r="D20" s="62"/>
      <c r="E20" s="67"/>
      <c r="F20" s="67"/>
      <c r="G20" s="67"/>
      <c r="H20" s="195"/>
      <c r="I20" s="67"/>
      <c r="J20" s="67"/>
      <c r="K20" s="67"/>
      <c r="L20" s="69"/>
      <c r="M20" s="69"/>
      <c r="N20" s="69"/>
      <c r="O20" s="196"/>
      <c r="P20" s="67"/>
      <c r="Q20" s="67"/>
      <c r="R20" s="67"/>
      <c r="S20" s="67"/>
    </row>
    <row r="21" spans="1:19" s="39" customFormat="1" ht="18" customHeight="1">
      <c r="A21" s="62"/>
      <c r="B21" s="62"/>
      <c r="C21" s="62"/>
      <c r="D21" s="62"/>
      <c r="E21" s="67"/>
      <c r="F21" s="67"/>
      <c r="G21" s="67"/>
      <c r="H21" s="195"/>
      <c r="I21" s="67"/>
      <c r="J21" s="67"/>
      <c r="K21" s="197" t="s">
        <v>102</v>
      </c>
      <c r="L21" s="219"/>
      <c r="M21" s="220"/>
      <c r="N21" s="88"/>
      <c r="O21" s="198">
        <f>SUM(O15:O19)</f>
        <v>480.678</v>
      </c>
      <c r="P21" s="67"/>
      <c r="Q21" s="67"/>
      <c r="R21" s="67"/>
      <c r="S21" s="67"/>
    </row>
    <row r="22" spans="1:19" s="39" customFormat="1" ht="18" customHeight="1">
      <c r="A22" s="62"/>
      <c r="B22" s="62"/>
      <c r="C22" s="62"/>
      <c r="D22" s="62"/>
      <c r="E22" s="67"/>
      <c r="F22" s="67"/>
      <c r="G22" s="67"/>
      <c r="H22" s="195"/>
      <c r="I22" s="67"/>
      <c r="J22" s="67"/>
      <c r="K22" s="67"/>
      <c r="L22" s="69"/>
      <c r="M22" s="221"/>
      <c r="N22" s="69"/>
      <c r="O22" s="68"/>
      <c r="P22" s="67"/>
      <c r="Q22" s="67"/>
      <c r="R22" s="67"/>
      <c r="S22" s="67"/>
    </row>
    <row r="23" spans="1:19" s="39" customFormat="1" ht="18" customHeight="1">
      <c r="A23" s="62"/>
      <c r="B23" s="47" t="s">
        <v>103</v>
      </c>
      <c r="C23" s="51"/>
      <c r="D23" s="18"/>
      <c r="E23" s="199"/>
      <c r="F23" s="67"/>
      <c r="G23" s="199" t="s">
        <v>12</v>
      </c>
      <c r="H23" s="200"/>
      <c r="I23" s="199"/>
      <c r="J23" s="199"/>
      <c r="K23" s="67"/>
      <c r="L23" s="69"/>
      <c r="N23" s="201" t="s">
        <v>110</v>
      </c>
      <c r="O23" s="202"/>
      <c r="P23" s="67"/>
      <c r="Q23" s="67"/>
      <c r="R23" s="67"/>
      <c r="S23" s="67"/>
    </row>
    <row r="24" spans="1:19" s="39" customFormat="1" ht="18" customHeight="1">
      <c r="A24" s="62"/>
      <c r="B24" s="62"/>
      <c r="C24" s="62"/>
      <c r="D24" s="62"/>
      <c r="E24" s="67"/>
      <c r="F24" s="67"/>
      <c r="G24" s="67"/>
      <c r="H24" s="195"/>
      <c r="I24" s="67"/>
      <c r="J24" s="67"/>
      <c r="K24" s="67"/>
      <c r="L24" s="69"/>
      <c r="M24" s="69"/>
      <c r="N24" s="69"/>
      <c r="O24" s="68"/>
      <c r="P24" s="67"/>
      <c r="Q24" s="67"/>
      <c r="R24" s="67"/>
      <c r="S24" s="67"/>
    </row>
    <row r="25" spans="1:19" s="39" customFormat="1" ht="18" customHeight="1">
      <c r="A25" s="62"/>
      <c r="B25" s="62"/>
      <c r="C25" s="62"/>
      <c r="D25" s="62"/>
      <c r="E25" s="67"/>
      <c r="F25" s="67"/>
      <c r="G25" s="67"/>
      <c r="H25" s="195"/>
      <c r="I25" s="67"/>
      <c r="J25" s="67"/>
      <c r="K25" s="67"/>
      <c r="L25" s="69"/>
      <c r="M25" s="69"/>
      <c r="N25" s="69"/>
      <c r="O25" s="68"/>
      <c r="P25" s="67"/>
      <c r="Q25" s="67"/>
      <c r="R25" s="67"/>
      <c r="S25" s="67"/>
    </row>
    <row r="26" spans="1:19" s="39" customFormat="1" ht="18" customHeight="1">
      <c r="A26" s="62"/>
      <c r="B26" s="62"/>
      <c r="C26" s="62"/>
      <c r="D26" s="62"/>
      <c r="E26" s="67"/>
      <c r="F26" s="67"/>
      <c r="G26" s="67"/>
      <c r="H26" s="195"/>
      <c r="I26" s="67"/>
      <c r="J26" s="67"/>
      <c r="K26" s="67"/>
      <c r="L26" s="69"/>
      <c r="M26" s="69"/>
      <c r="N26" s="69"/>
      <c r="O26" s="68"/>
      <c r="P26" s="67"/>
      <c r="Q26" s="67"/>
      <c r="R26" s="67"/>
      <c r="S26" s="67"/>
    </row>
    <row r="27" spans="1:19" s="39" customFormat="1" ht="18" customHeight="1">
      <c r="A27" s="62"/>
      <c r="B27" s="62"/>
      <c r="C27" s="62"/>
      <c r="D27" s="62"/>
      <c r="E27" s="67"/>
      <c r="F27" s="67"/>
      <c r="G27" s="67"/>
      <c r="H27" s="195"/>
      <c r="I27" s="67"/>
      <c r="J27" s="67"/>
      <c r="K27" s="67"/>
      <c r="L27" s="69"/>
      <c r="M27" s="69"/>
      <c r="N27" s="69"/>
      <c r="O27" s="68"/>
      <c r="P27" s="67"/>
      <c r="Q27" s="67"/>
      <c r="R27" s="67"/>
      <c r="S27" s="67"/>
    </row>
    <row r="28" spans="1:19" s="39" customFormat="1" ht="18" customHeight="1">
      <c r="A28" s="62"/>
      <c r="B28" s="62"/>
      <c r="C28" s="62"/>
      <c r="D28" s="62"/>
      <c r="E28" s="67"/>
      <c r="F28" s="67"/>
      <c r="G28" s="67"/>
      <c r="H28" s="195"/>
      <c r="I28" s="67"/>
      <c r="J28" s="67"/>
      <c r="K28" s="67"/>
      <c r="L28" s="69"/>
      <c r="M28" s="69"/>
      <c r="N28" s="69"/>
      <c r="O28" s="68"/>
      <c r="P28" s="67"/>
      <c r="Q28" s="67"/>
      <c r="R28" s="67"/>
      <c r="S28" s="67"/>
    </row>
    <row r="29" spans="1:19" s="39" customFormat="1" ht="18" customHeight="1">
      <c r="A29" s="62"/>
      <c r="B29" s="62"/>
      <c r="C29" s="62"/>
      <c r="D29" s="62"/>
      <c r="E29" s="67"/>
      <c r="F29" s="67"/>
      <c r="G29" s="67"/>
      <c r="H29" s="195"/>
      <c r="I29" s="67"/>
      <c r="J29" s="67"/>
      <c r="K29" s="67"/>
      <c r="L29" s="69"/>
      <c r="M29" s="69"/>
      <c r="N29" s="69"/>
      <c r="O29" s="68"/>
      <c r="P29" s="67"/>
      <c r="Q29" s="67"/>
      <c r="R29" s="67"/>
      <c r="S29" s="67"/>
    </row>
    <row r="30" spans="1:19" s="39" customFormat="1" ht="18" customHeight="1">
      <c r="A30" s="62"/>
      <c r="B30" s="62"/>
      <c r="C30" s="62"/>
      <c r="D30" s="62"/>
      <c r="E30" s="67"/>
      <c r="F30" s="67"/>
      <c r="G30" s="67"/>
      <c r="H30" s="195"/>
      <c r="I30" s="67"/>
      <c r="J30" s="67"/>
      <c r="K30" s="67"/>
      <c r="L30" s="69"/>
      <c r="M30" s="69"/>
      <c r="N30" s="69"/>
      <c r="O30" s="68"/>
      <c r="P30" s="67"/>
      <c r="Q30" s="67"/>
      <c r="R30" s="67"/>
      <c r="S30" s="67"/>
    </row>
    <row r="31" spans="1:22" ht="15" customHeight="1">
      <c r="A31" s="39"/>
      <c r="B31" s="39"/>
      <c r="C31" s="39"/>
      <c r="D31" s="203"/>
      <c r="E31" s="39"/>
      <c r="F31" s="39"/>
      <c r="G31" s="39"/>
      <c r="H31" s="153"/>
      <c r="I31" s="39"/>
      <c r="J31" s="39"/>
      <c r="K31" s="39"/>
      <c r="L31" s="63"/>
      <c r="M31" s="63"/>
      <c r="N31" s="63"/>
      <c r="O31" s="41"/>
      <c r="P31" s="39"/>
      <c r="Q31" s="39"/>
      <c r="R31" s="39"/>
      <c r="S31" s="39"/>
      <c r="T31" s="39"/>
      <c r="U31" s="39"/>
      <c r="V31" s="39"/>
    </row>
    <row r="32" spans="1:19" s="6" customFormat="1" ht="15" customHeight="1">
      <c r="A32" s="64"/>
      <c r="B32" s="64"/>
      <c r="C32" s="64"/>
      <c r="D32" s="64"/>
      <c r="E32" s="64"/>
      <c r="F32" s="64"/>
      <c r="G32" s="64"/>
      <c r="H32" s="159"/>
      <c r="I32" s="64"/>
      <c r="J32" s="64"/>
      <c r="K32" s="64"/>
      <c r="L32" s="204"/>
      <c r="M32" s="204"/>
      <c r="N32" s="204"/>
      <c r="O32" s="205"/>
      <c r="P32" s="64"/>
      <c r="Q32" s="64"/>
      <c r="R32" s="64"/>
      <c r="S32" s="64"/>
    </row>
    <row r="33" spans="1:19" s="6" customFormat="1" ht="15" customHeight="1">
      <c r="A33" s="64"/>
      <c r="B33" s="64"/>
      <c r="C33" s="64"/>
      <c r="D33" s="64"/>
      <c r="E33" s="64"/>
      <c r="F33" s="40"/>
      <c r="G33" s="64"/>
      <c r="H33" s="159"/>
      <c r="I33" s="64"/>
      <c r="J33" s="64"/>
      <c r="K33" s="206"/>
      <c r="L33" s="64"/>
      <c r="M33" s="64"/>
      <c r="N33" s="64"/>
      <c r="O33" s="64"/>
      <c r="P33" s="206"/>
      <c r="Q33" s="205"/>
      <c r="R33" s="64"/>
      <c r="S33" s="64"/>
    </row>
    <row r="34" spans="1:19" s="6" customFormat="1" ht="15" customHeight="1">
      <c r="A34" s="64"/>
      <c r="B34" s="64"/>
      <c r="C34" s="64"/>
      <c r="D34" s="64"/>
      <c r="E34" s="64"/>
      <c r="F34" s="40"/>
      <c r="G34" s="64"/>
      <c r="H34" s="159"/>
      <c r="I34" s="64"/>
      <c r="J34" s="64"/>
      <c r="K34" s="204"/>
      <c r="L34" s="64"/>
      <c r="M34" s="64"/>
      <c r="N34" s="64"/>
      <c r="O34" s="204"/>
      <c r="P34" s="159"/>
      <c r="Q34" s="205"/>
      <c r="R34" s="64"/>
      <c r="S34" s="64"/>
    </row>
    <row r="35" spans="1:19" s="6" customFormat="1" ht="15" customHeight="1">
      <c r="A35" s="207"/>
      <c r="B35" s="207"/>
      <c r="C35" s="207"/>
      <c r="D35" s="207"/>
      <c r="E35" s="207"/>
      <c r="F35" s="208"/>
      <c r="G35" s="207"/>
      <c r="H35" s="209"/>
      <c r="I35" s="64"/>
      <c r="J35" s="64"/>
      <c r="K35" s="210"/>
      <c r="L35" s="64"/>
      <c r="M35" s="64"/>
      <c r="N35" s="64"/>
      <c r="O35" s="204"/>
      <c r="P35" s="159"/>
      <c r="Q35" s="205"/>
      <c r="R35" s="64"/>
      <c r="S35" s="64"/>
    </row>
    <row r="36" spans="1:19" s="6" customFormat="1" ht="15" customHeight="1">
      <c r="A36" s="64"/>
      <c r="B36" s="64"/>
      <c r="C36" s="64"/>
      <c r="D36" s="64"/>
      <c r="E36" s="64"/>
      <c r="F36" s="40"/>
      <c r="G36" s="64"/>
      <c r="H36" s="159"/>
      <c r="I36" s="64"/>
      <c r="J36" s="64"/>
      <c r="K36" s="204"/>
      <c r="L36" s="64"/>
      <c r="M36" s="64"/>
      <c r="N36" s="64"/>
      <c r="O36" s="204"/>
      <c r="P36" s="159"/>
      <c r="Q36" s="205"/>
      <c r="R36" s="64"/>
      <c r="S36" s="64"/>
    </row>
    <row r="37" spans="1:19" s="6" customFormat="1" ht="15" customHeight="1">
      <c r="A37" s="64"/>
      <c r="B37" s="64"/>
      <c r="C37" s="64"/>
      <c r="D37" s="64"/>
      <c r="E37" s="64"/>
      <c r="F37" s="40"/>
      <c r="G37" s="64"/>
      <c r="H37" s="159"/>
      <c r="I37" s="64"/>
      <c r="J37" s="64"/>
      <c r="K37" s="64"/>
      <c r="L37" s="64"/>
      <c r="M37" s="64"/>
      <c r="N37" s="64"/>
      <c r="O37" s="64"/>
      <c r="P37" s="64"/>
      <c r="Q37" s="205"/>
      <c r="R37" s="64"/>
      <c r="S37" s="64"/>
    </row>
    <row r="38" spans="1:19" s="6" customFormat="1" ht="15" customHeight="1">
      <c r="A38" s="64"/>
      <c r="B38" s="64"/>
      <c r="C38" s="64"/>
      <c r="D38" s="64"/>
      <c r="E38" s="64"/>
      <c r="F38" s="64"/>
      <c r="G38" s="40"/>
      <c r="H38" s="211"/>
      <c r="I38" s="64"/>
      <c r="J38" s="204"/>
      <c r="K38" s="64"/>
      <c r="L38" s="64"/>
      <c r="M38" s="64"/>
      <c r="N38" s="40"/>
      <c r="O38" s="204"/>
      <c r="P38" s="159"/>
      <c r="Q38" s="205"/>
      <c r="R38" s="64"/>
      <c r="S38" s="64"/>
    </row>
    <row r="39" spans="1:19" ht="15" customHeight="1">
      <c r="A39" s="62"/>
      <c r="B39" s="62"/>
      <c r="C39" s="39"/>
      <c r="D39" s="39"/>
      <c r="E39" s="39"/>
      <c r="F39" s="39"/>
      <c r="G39" s="40"/>
      <c r="H39" s="211"/>
      <c r="I39" s="62"/>
      <c r="J39" s="63"/>
      <c r="K39" s="39"/>
      <c r="L39" s="39"/>
      <c r="M39" s="39"/>
      <c r="N39" s="40"/>
      <c r="O39" s="63"/>
      <c r="P39" s="153"/>
      <c r="Q39" s="41"/>
      <c r="R39" s="39"/>
      <c r="S39" s="39"/>
    </row>
    <row r="40" spans="1:19" ht="15" customHeight="1">
      <c r="A40" s="39"/>
      <c r="B40" s="39"/>
      <c r="C40" s="39"/>
      <c r="D40" s="39"/>
      <c r="E40" s="39"/>
      <c r="F40" s="39"/>
      <c r="G40" s="39"/>
      <c r="H40" s="153"/>
      <c r="I40" s="39"/>
      <c r="J40" s="39"/>
      <c r="K40" s="39"/>
      <c r="L40" s="63"/>
      <c r="M40" s="63"/>
      <c r="N40" s="63"/>
      <c r="O40" s="41"/>
      <c r="P40" s="39"/>
      <c r="Q40" s="39"/>
      <c r="R40" s="39"/>
      <c r="S40" s="39"/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80" zoomScaleNormal="80" workbookViewId="0" topLeftCell="A1">
      <selection activeCell="A1" sqref="A1"/>
    </sheetView>
  </sheetViews>
  <sheetFormatPr defaultColWidth="9.140625" defaultRowHeight="15" customHeight="1"/>
  <cols>
    <col min="1" max="1" width="11.28125" style="1" customWidth="1"/>
    <col min="2" max="2" width="7.00390625" style="1" customWidth="1"/>
    <col min="3" max="3" width="3.28125" style="1" customWidth="1"/>
    <col min="4" max="4" width="35.2812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12.57421875" style="4" customWidth="1"/>
    <col min="10" max="10" width="10.00390625" style="1" customWidth="1"/>
    <col min="11" max="11" width="10.8515625" style="1" customWidth="1"/>
    <col min="12" max="12" width="11.140625" style="1" customWidth="1"/>
    <col min="13" max="13" width="13.57421875" style="2" customWidth="1"/>
    <col min="14" max="14" width="15.8515625" style="3" customWidth="1"/>
    <col min="15" max="15" width="7.421875" style="1" customWidth="1"/>
    <col min="16" max="16" width="6.7109375" style="1" customWidth="1"/>
    <col min="17" max="17" width="5.00390625" style="1" customWidth="1"/>
    <col min="18" max="18" width="5.57421875" style="1" customWidth="1"/>
    <col min="19" max="16384" width="9.140625" style="1" customWidth="1"/>
  </cols>
  <sheetData>
    <row r="1" spans="1:18" ht="15" customHeight="1">
      <c r="A1" s="39"/>
      <c r="B1" s="39"/>
      <c r="C1" s="39"/>
      <c r="D1" s="39"/>
      <c r="E1" s="39"/>
      <c r="F1" s="39"/>
      <c r="G1" s="39"/>
      <c r="H1" s="39"/>
      <c r="I1" s="153"/>
      <c r="J1" s="39"/>
      <c r="K1" s="39"/>
      <c r="L1" s="39"/>
      <c r="M1" s="63"/>
      <c r="N1" s="41"/>
      <c r="O1" s="39"/>
      <c r="P1" s="39"/>
      <c r="Q1" s="39"/>
      <c r="R1" s="39"/>
    </row>
    <row r="2" spans="1:18" ht="15" customHeight="1">
      <c r="A2" s="39"/>
      <c r="B2" s="39"/>
      <c r="C2" s="39"/>
      <c r="D2" s="39"/>
      <c r="E2" s="39"/>
      <c r="F2" s="39"/>
      <c r="G2" s="39"/>
      <c r="H2" s="39"/>
      <c r="I2" s="153"/>
      <c r="J2" s="39"/>
      <c r="K2" s="39"/>
      <c r="L2" s="39"/>
      <c r="M2" s="63"/>
      <c r="N2" s="41"/>
      <c r="O2" s="39"/>
      <c r="P2" s="39"/>
      <c r="Q2" s="39"/>
      <c r="R2" s="39"/>
    </row>
    <row r="3" spans="1:18" s="5" customFormat="1" ht="18.75" customHeight="1">
      <c r="A3" s="64"/>
      <c r="B3" s="64"/>
      <c r="C3" s="154"/>
      <c r="D3" s="155" t="s">
        <v>74</v>
      </c>
      <c r="E3" s="9"/>
      <c r="F3" s="9"/>
      <c r="G3" s="9"/>
      <c r="H3" s="156" t="s">
        <v>75</v>
      </c>
      <c r="I3" s="157"/>
      <c r="J3" s="9"/>
      <c r="K3" s="9"/>
      <c r="L3" s="9"/>
      <c r="M3" s="158" t="s">
        <v>76</v>
      </c>
      <c r="N3" s="9"/>
      <c r="O3" s="9"/>
      <c r="P3" s="9"/>
      <c r="Q3" s="9"/>
      <c r="R3" s="9"/>
    </row>
    <row r="4" spans="1:18" s="5" customFormat="1" ht="18.75" customHeight="1">
      <c r="A4" s="9"/>
      <c r="B4" s="9"/>
      <c r="C4" s="154" t="s">
        <v>73</v>
      </c>
      <c r="D4" s="155" t="s">
        <v>77</v>
      </c>
      <c r="E4" s="9"/>
      <c r="F4" s="9"/>
      <c r="G4" s="9"/>
      <c r="I4" s="157"/>
      <c r="J4" s="9"/>
      <c r="K4" s="9"/>
      <c r="L4" s="9"/>
      <c r="M4" s="56" t="s">
        <v>78</v>
      </c>
      <c r="N4" s="9"/>
      <c r="O4" s="9"/>
      <c r="P4" s="9"/>
      <c r="Q4" s="9"/>
      <c r="R4" s="9"/>
    </row>
    <row r="5" spans="1:18" s="5" customFormat="1" ht="18.75" customHeight="1">
      <c r="A5" s="9"/>
      <c r="B5" s="9"/>
      <c r="C5" s="154"/>
      <c r="D5" s="155" t="s">
        <v>79</v>
      </c>
      <c r="E5" s="9"/>
      <c r="F5" s="9"/>
      <c r="G5" s="9"/>
      <c r="H5" s="156" t="s">
        <v>80</v>
      </c>
      <c r="I5" s="157"/>
      <c r="J5" s="9"/>
      <c r="K5" s="9"/>
      <c r="L5" s="9"/>
      <c r="M5" s="56" t="s">
        <v>81</v>
      </c>
      <c r="N5" s="9"/>
      <c r="O5" s="9"/>
      <c r="P5" s="9"/>
      <c r="Q5" s="9"/>
      <c r="R5" s="9"/>
    </row>
    <row r="6" spans="1:18" s="5" customFormat="1" ht="18.75" customHeight="1">
      <c r="A6" s="9"/>
      <c r="B6" s="9"/>
      <c r="C6" s="154"/>
      <c r="D6" s="155" t="s">
        <v>82</v>
      </c>
      <c r="E6" s="9"/>
      <c r="F6" s="9"/>
      <c r="G6" s="9"/>
      <c r="H6" s="60"/>
      <c r="I6" s="157"/>
      <c r="J6" s="9"/>
      <c r="K6" s="9"/>
      <c r="L6" s="9"/>
      <c r="M6" s="56" t="s">
        <v>83</v>
      </c>
      <c r="N6" s="9"/>
      <c r="O6" s="9"/>
      <c r="P6" s="9"/>
      <c r="Q6" s="9"/>
      <c r="R6" s="9"/>
    </row>
    <row r="7" spans="1:18" s="5" customFormat="1" ht="18.75" customHeight="1">
      <c r="A7" s="9"/>
      <c r="B7" s="9"/>
      <c r="C7" s="154"/>
      <c r="D7" s="155" t="s">
        <v>84</v>
      </c>
      <c r="E7" s="9"/>
      <c r="F7" s="9"/>
      <c r="G7" s="9"/>
      <c r="H7" s="9"/>
      <c r="I7" s="159"/>
      <c r="J7" s="9"/>
      <c r="K7" s="9"/>
      <c r="L7" s="9"/>
      <c r="M7" s="56"/>
      <c r="N7" s="9"/>
      <c r="O7" s="9"/>
      <c r="P7" s="9"/>
      <c r="Q7" s="9"/>
      <c r="R7" s="9"/>
    </row>
    <row r="8" spans="1:18" s="5" customFormat="1" ht="18.75" customHeight="1">
      <c r="A8" s="9"/>
      <c r="B8" s="9"/>
      <c r="C8" s="9"/>
      <c r="D8" s="9"/>
      <c r="E8" s="9"/>
      <c r="F8" s="9"/>
      <c r="G8" s="9"/>
      <c r="H8" s="9"/>
      <c r="I8" s="159"/>
      <c r="J8" s="9"/>
      <c r="K8" s="9"/>
      <c r="L8" s="9"/>
      <c r="M8" s="56"/>
      <c r="N8" s="9"/>
      <c r="O8" s="9"/>
      <c r="P8" s="9"/>
      <c r="Q8" s="9"/>
      <c r="R8" s="9"/>
    </row>
    <row r="9" spans="1:18" s="5" customFormat="1" ht="16.5" customHeight="1">
      <c r="A9" s="9"/>
      <c r="B9" s="9"/>
      <c r="C9" s="9"/>
      <c r="D9" s="9"/>
      <c r="E9" s="9"/>
      <c r="F9" s="9"/>
      <c r="G9" s="9"/>
      <c r="H9" s="9"/>
      <c r="I9" s="159"/>
      <c r="J9" s="9"/>
      <c r="K9" s="9"/>
      <c r="L9" s="9"/>
      <c r="M9" s="56"/>
      <c r="N9" s="9"/>
      <c r="O9" s="9"/>
      <c r="P9" s="9"/>
      <c r="Q9" s="9"/>
      <c r="R9" s="9"/>
    </row>
    <row r="10" spans="2:14" s="5" customFormat="1" ht="16.5" customHeight="1">
      <c r="B10" s="87" t="s">
        <v>12</v>
      </c>
      <c r="C10" s="8"/>
      <c r="D10" s="8" t="s">
        <v>50</v>
      </c>
      <c r="E10" s="9"/>
      <c r="F10" s="87" t="s">
        <v>85</v>
      </c>
      <c r="G10" s="8"/>
      <c r="H10" s="160">
        <v>1</v>
      </c>
      <c r="J10" s="87" t="s">
        <v>86</v>
      </c>
      <c r="K10" s="8" t="s">
        <v>46</v>
      </c>
      <c r="L10" s="8"/>
      <c r="M10" s="87" t="s">
        <v>87</v>
      </c>
      <c r="N10" s="10"/>
    </row>
    <row r="11" spans="1:18" s="5" customFormat="1" ht="16.5" customHeight="1">
      <c r="A11" s="9"/>
      <c r="B11" s="9"/>
      <c r="C11" s="9"/>
      <c r="E11" s="61"/>
      <c r="F11" s="9"/>
      <c r="G11" s="61"/>
      <c r="H11" s="9"/>
      <c r="I11" s="159"/>
      <c r="J11" s="56"/>
      <c r="K11" s="9"/>
      <c r="L11" s="61"/>
      <c r="M11" s="56"/>
      <c r="N11" s="9"/>
      <c r="O11" s="9"/>
      <c r="P11" s="9"/>
      <c r="Q11" s="9"/>
      <c r="R11" s="9"/>
    </row>
    <row r="12" spans="9:17" s="5" customFormat="1" ht="16.5" customHeight="1" thickBot="1">
      <c r="I12" s="29"/>
      <c r="M12" s="7"/>
      <c r="Q12" s="9"/>
    </row>
    <row r="13" spans="1:18" ht="19.5" customHeight="1">
      <c r="A13" s="161" t="s">
        <v>88</v>
      </c>
      <c r="B13" s="78"/>
      <c r="C13" s="79"/>
      <c r="D13" s="162" t="s">
        <v>11</v>
      </c>
      <c r="E13" s="163"/>
      <c r="F13" s="78"/>
      <c r="G13" s="80"/>
      <c r="H13" s="164" t="s">
        <v>89</v>
      </c>
      <c r="I13" s="165" t="s">
        <v>90</v>
      </c>
      <c r="J13" s="166" t="s">
        <v>91</v>
      </c>
      <c r="K13" s="166" t="s">
        <v>92</v>
      </c>
      <c r="L13" s="167" t="s">
        <v>93</v>
      </c>
      <c r="M13" s="166" t="s">
        <v>94</v>
      </c>
      <c r="N13" s="168" t="s">
        <v>95</v>
      </c>
      <c r="O13" s="169"/>
      <c r="P13" s="169"/>
      <c r="Q13" s="39"/>
      <c r="R13" s="39"/>
    </row>
    <row r="14" spans="1:14" s="39" customFormat="1" ht="19.5" customHeight="1" thickBot="1">
      <c r="A14" s="170"/>
      <c r="B14" s="81"/>
      <c r="C14" s="82"/>
      <c r="D14" s="83"/>
      <c r="E14" s="81"/>
      <c r="F14" s="81"/>
      <c r="G14" s="82"/>
      <c r="H14" s="84" t="s">
        <v>96</v>
      </c>
      <c r="I14" s="171"/>
      <c r="J14" s="84"/>
      <c r="K14" s="84"/>
      <c r="L14" s="82"/>
      <c r="M14" s="86"/>
      <c r="N14" s="172"/>
    </row>
    <row r="15" spans="1:18" s="183" customFormat="1" ht="39.75" customHeight="1" thickBot="1">
      <c r="A15" s="173">
        <v>850901</v>
      </c>
      <c r="B15" s="174"/>
      <c r="C15" s="175"/>
      <c r="D15" s="173" t="s">
        <v>101</v>
      </c>
      <c r="E15" s="174"/>
      <c r="F15" s="176"/>
      <c r="G15" s="177"/>
      <c r="H15" s="178">
        <v>90.8</v>
      </c>
      <c r="I15" s="179">
        <f>IF(H15&lt;&gt;0,VLOOKUP(INT(H15),Wilksmen,(H15-INT(H15))*10+2),0)</f>
        <v>0.6356</v>
      </c>
      <c r="J15" s="178">
        <v>200</v>
      </c>
      <c r="K15" s="178">
        <v>130</v>
      </c>
      <c r="L15" s="178">
        <v>200</v>
      </c>
      <c r="M15" s="194">
        <f>SUM(J15:L15)</f>
        <v>530</v>
      </c>
      <c r="N15" s="181">
        <f>SUM(M15*I15)</f>
        <v>336.86800000000005</v>
      </c>
      <c r="O15" s="182"/>
      <c r="P15" s="182"/>
      <c r="Q15" s="182"/>
      <c r="R15" s="182"/>
    </row>
    <row r="16" spans="1:18" s="183" customFormat="1" ht="39.75" customHeight="1" thickBot="1">
      <c r="A16" s="184"/>
      <c r="B16" s="182"/>
      <c r="C16" s="185"/>
      <c r="D16" s="186"/>
      <c r="E16" s="187"/>
      <c r="F16" s="187"/>
      <c r="G16" s="188"/>
      <c r="H16" s="189"/>
      <c r="I16" s="179"/>
      <c r="J16" s="189"/>
      <c r="K16" s="189"/>
      <c r="L16" s="189"/>
      <c r="M16" s="194"/>
      <c r="N16" s="181"/>
      <c r="O16" s="187"/>
      <c r="P16" s="187"/>
      <c r="Q16" s="187"/>
      <c r="R16" s="187"/>
    </row>
    <row r="17" spans="1:18" s="183" customFormat="1" ht="39.75" customHeight="1" thickBot="1">
      <c r="A17" s="186"/>
      <c r="B17" s="190"/>
      <c r="C17" s="191"/>
      <c r="D17" s="186"/>
      <c r="E17" s="192"/>
      <c r="F17" s="192"/>
      <c r="G17" s="193"/>
      <c r="H17" s="189"/>
      <c r="I17" s="179"/>
      <c r="J17" s="189"/>
      <c r="K17" s="189"/>
      <c r="L17" s="189"/>
      <c r="M17" s="194"/>
      <c r="N17" s="181"/>
      <c r="O17" s="187"/>
      <c r="P17" s="187"/>
      <c r="Q17" s="187"/>
      <c r="R17" s="187"/>
    </row>
    <row r="18" spans="1:18" s="183" customFormat="1" ht="39.75" customHeight="1" thickBot="1">
      <c r="A18" s="184"/>
      <c r="B18" s="182"/>
      <c r="C18" s="185"/>
      <c r="D18" s="186"/>
      <c r="E18" s="187"/>
      <c r="F18" s="187"/>
      <c r="G18" s="188"/>
      <c r="H18" s="189"/>
      <c r="I18" s="179"/>
      <c r="J18" s="189"/>
      <c r="K18" s="189"/>
      <c r="L18" s="189"/>
      <c r="M18" s="194"/>
      <c r="N18" s="181"/>
      <c r="O18" s="187"/>
      <c r="P18" s="187"/>
      <c r="Q18" s="187"/>
      <c r="R18" s="187"/>
    </row>
    <row r="19" spans="1:18" s="183" customFormat="1" ht="39.75" customHeight="1" thickBot="1">
      <c r="A19" s="186"/>
      <c r="B19" s="190"/>
      <c r="C19" s="191"/>
      <c r="D19" s="186"/>
      <c r="E19" s="192"/>
      <c r="F19" s="192"/>
      <c r="G19" s="193"/>
      <c r="H19" s="189"/>
      <c r="I19" s="179"/>
      <c r="J19" s="189"/>
      <c r="K19" s="189"/>
      <c r="L19" s="189"/>
      <c r="M19" s="217"/>
      <c r="N19" s="181"/>
      <c r="O19" s="187"/>
      <c r="P19" s="187"/>
      <c r="Q19" s="187"/>
      <c r="R19" s="187"/>
    </row>
    <row r="20" spans="1:18" s="39" customFormat="1" ht="18" customHeight="1">
      <c r="A20" s="62"/>
      <c r="B20" s="62"/>
      <c r="C20" s="62"/>
      <c r="D20" s="62"/>
      <c r="E20" s="67"/>
      <c r="F20" s="67"/>
      <c r="G20" s="67"/>
      <c r="H20" s="67"/>
      <c r="I20" s="195"/>
      <c r="J20" s="67"/>
      <c r="K20" s="67"/>
      <c r="L20" s="67"/>
      <c r="M20" s="69"/>
      <c r="N20" s="196"/>
      <c r="O20" s="67"/>
      <c r="P20" s="67"/>
      <c r="Q20" s="67"/>
      <c r="R20" s="67"/>
    </row>
    <row r="21" spans="1:18" s="39" customFormat="1" ht="24.75" customHeight="1">
      <c r="A21" s="62"/>
      <c r="B21" s="62"/>
      <c r="C21" s="62"/>
      <c r="D21" s="62"/>
      <c r="E21" s="67"/>
      <c r="F21" s="67"/>
      <c r="G21" s="67"/>
      <c r="H21" s="67"/>
      <c r="I21" s="195"/>
      <c r="J21" s="67"/>
      <c r="K21" s="67"/>
      <c r="L21" s="197" t="s">
        <v>102</v>
      </c>
      <c r="M21" s="88"/>
      <c r="N21" s="198">
        <f>SUM(N15:N19)</f>
        <v>336.86800000000005</v>
      </c>
      <c r="O21" s="67"/>
      <c r="P21" s="67"/>
      <c r="Q21" s="67"/>
      <c r="R21" s="67"/>
    </row>
    <row r="22" spans="1:18" s="39" customFormat="1" ht="18" customHeight="1">
      <c r="A22" s="62"/>
      <c r="B22" s="62"/>
      <c r="C22" s="62"/>
      <c r="D22" s="62"/>
      <c r="E22" s="67"/>
      <c r="F22" s="67"/>
      <c r="G22" s="67"/>
      <c r="H22" s="67"/>
      <c r="I22" s="195"/>
      <c r="J22" s="67"/>
      <c r="K22" s="67"/>
      <c r="L22" s="67"/>
      <c r="M22" s="69"/>
      <c r="N22" s="68"/>
      <c r="O22" s="67"/>
      <c r="P22" s="67"/>
      <c r="Q22" s="67"/>
      <c r="R22" s="67"/>
    </row>
    <row r="23" spans="1:18" s="39" customFormat="1" ht="18" customHeight="1">
      <c r="A23" s="62"/>
      <c r="B23" s="47" t="s">
        <v>103</v>
      </c>
      <c r="C23" s="51"/>
      <c r="D23" s="18"/>
      <c r="E23" s="199"/>
      <c r="F23" s="199"/>
      <c r="G23" s="67"/>
      <c r="H23" s="199" t="s">
        <v>12</v>
      </c>
      <c r="I23" s="200"/>
      <c r="J23" s="199"/>
      <c r="K23" s="199"/>
      <c r="L23" s="67"/>
      <c r="M23" s="201" t="s">
        <v>104</v>
      </c>
      <c r="N23" s="202"/>
      <c r="O23" s="67"/>
      <c r="P23" s="67"/>
      <c r="Q23" s="67"/>
      <c r="R23" s="67"/>
    </row>
    <row r="24" spans="1:18" s="39" customFormat="1" ht="18" customHeight="1">
      <c r="A24" s="62"/>
      <c r="B24" s="62"/>
      <c r="C24" s="62"/>
      <c r="D24" s="62"/>
      <c r="E24" s="67"/>
      <c r="F24" s="67"/>
      <c r="G24" s="67"/>
      <c r="H24" s="67"/>
      <c r="I24" s="195"/>
      <c r="J24" s="67"/>
      <c r="K24" s="67"/>
      <c r="L24" s="67"/>
      <c r="M24" s="69"/>
      <c r="N24" s="68"/>
      <c r="O24" s="67"/>
      <c r="P24" s="67"/>
      <c r="Q24" s="67"/>
      <c r="R24" s="67"/>
    </row>
    <row r="25" spans="1:18" s="39" customFormat="1" ht="18" customHeight="1">
      <c r="A25" s="62"/>
      <c r="B25" s="62"/>
      <c r="C25" s="62"/>
      <c r="D25" s="62"/>
      <c r="E25" s="67"/>
      <c r="F25" s="67"/>
      <c r="G25" s="67"/>
      <c r="H25" s="67"/>
      <c r="I25" s="195"/>
      <c r="J25" s="67"/>
      <c r="K25" s="67"/>
      <c r="L25" s="67"/>
      <c r="M25" s="69"/>
      <c r="N25" s="68"/>
      <c r="O25" s="67"/>
      <c r="P25" s="67"/>
      <c r="Q25" s="67"/>
      <c r="R25" s="67"/>
    </row>
    <row r="26" spans="1:18" s="39" customFormat="1" ht="18" customHeight="1">
      <c r="A26" s="62"/>
      <c r="B26" s="62"/>
      <c r="C26" s="62"/>
      <c r="D26" s="62"/>
      <c r="E26" s="67"/>
      <c r="F26" s="67"/>
      <c r="G26" s="67"/>
      <c r="H26" s="67"/>
      <c r="I26" s="195"/>
      <c r="J26" s="67"/>
      <c r="K26" s="67"/>
      <c r="L26" s="67"/>
      <c r="M26" s="69"/>
      <c r="N26" s="68"/>
      <c r="O26" s="67"/>
      <c r="P26" s="67"/>
      <c r="Q26" s="67"/>
      <c r="R26" s="67"/>
    </row>
    <row r="27" spans="1:18" s="39" customFormat="1" ht="18" customHeight="1">
      <c r="A27" s="62"/>
      <c r="B27" s="62"/>
      <c r="C27" s="62"/>
      <c r="D27" s="62"/>
      <c r="E27" s="67"/>
      <c r="F27" s="67"/>
      <c r="G27" s="67"/>
      <c r="H27" s="67"/>
      <c r="I27" s="195"/>
      <c r="J27" s="67"/>
      <c r="K27" s="67"/>
      <c r="L27" s="67"/>
      <c r="M27" s="69"/>
      <c r="N27" s="68"/>
      <c r="O27" s="67"/>
      <c r="P27" s="67"/>
      <c r="Q27" s="67"/>
      <c r="R27" s="67"/>
    </row>
    <row r="28" spans="1:18" s="39" customFormat="1" ht="18" customHeight="1">
      <c r="A28" s="62"/>
      <c r="B28" s="62"/>
      <c r="C28" s="62"/>
      <c r="D28" s="62"/>
      <c r="E28" s="67"/>
      <c r="F28" s="67"/>
      <c r="G28" s="67"/>
      <c r="H28" s="67"/>
      <c r="I28" s="195"/>
      <c r="J28" s="67"/>
      <c r="K28" s="67"/>
      <c r="L28" s="67"/>
      <c r="M28" s="69"/>
      <c r="N28" s="68"/>
      <c r="O28" s="67"/>
      <c r="P28" s="67"/>
      <c r="Q28" s="67"/>
      <c r="R28" s="67"/>
    </row>
    <row r="29" spans="1:18" s="39" customFormat="1" ht="18" customHeight="1">
      <c r="A29" s="62"/>
      <c r="B29" s="62"/>
      <c r="C29" s="62"/>
      <c r="D29" s="62"/>
      <c r="E29" s="67"/>
      <c r="F29" s="67"/>
      <c r="G29" s="67"/>
      <c r="H29" s="67"/>
      <c r="I29" s="195"/>
      <c r="J29" s="67"/>
      <c r="K29" s="67"/>
      <c r="L29" s="67"/>
      <c r="M29" s="69"/>
      <c r="N29" s="68"/>
      <c r="O29" s="67"/>
      <c r="P29" s="67"/>
      <c r="Q29" s="67"/>
      <c r="R29" s="67"/>
    </row>
    <row r="30" spans="1:18" s="39" customFormat="1" ht="18" customHeight="1">
      <c r="A30" s="62"/>
      <c r="B30" s="62"/>
      <c r="C30" s="62"/>
      <c r="D30" s="62"/>
      <c r="E30" s="67"/>
      <c r="F30" s="67"/>
      <c r="G30" s="67"/>
      <c r="H30" s="67"/>
      <c r="I30" s="195"/>
      <c r="J30" s="67"/>
      <c r="K30" s="67"/>
      <c r="L30" s="67"/>
      <c r="M30" s="69"/>
      <c r="N30" s="68"/>
      <c r="O30" s="67"/>
      <c r="P30" s="67"/>
      <c r="Q30" s="67"/>
      <c r="R30" s="67"/>
    </row>
    <row r="31" spans="1:21" ht="15" customHeight="1">
      <c r="A31" s="39"/>
      <c r="B31" s="39"/>
      <c r="C31" s="39"/>
      <c r="D31" s="203"/>
      <c r="E31" s="39"/>
      <c r="F31" s="39"/>
      <c r="G31" s="39"/>
      <c r="H31" s="39"/>
      <c r="I31" s="153"/>
      <c r="J31" s="39"/>
      <c r="K31" s="39"/>
      <c r="L31" s="39"/>
      <c r="M31" s="63"/>
      <c r="N31" s="41"/>
      <c r="O31" s="39"/>
      <c r="P31" s="39"/>
      <c r="Q31" s="39"/>
      <c r="R31" s="39"/>
      <c r="S31" s="39"/>
      <c r="T31" s="39"/>
      <c r="U31" s="39"/>
    </row>
    <row r="32" spans="1:18" s="6" customFormat="1" ht="15" customHeight="1">
      <c r="A32" s="64"/>
      <c r="B32" s="64"/>
      <c r="C32" s="64"/>
      <c r="D32" s="64"/>
      <c r="E32" s="64"/>
      <c r="F32" s="64"/>
      <c r="G32" s="64"/>
      <c r="H32" s="64"/>
      <c r="I32" s="159"/>
      <c r="J32" s="64"/>
      <c r="K32" s="64"/>
      <c r="L32" s="64"/>
      <c r="M32" s="204"/>
      <c r="N32" s="205"/>
      <c r="O32" s="64"/>
      <c r="P32" s="64"/>
      <c r="Q32" s="64"/>
      <c r="R32" s="64"/>
    </row>
    <row r="33" spans="1:18" s="6" customFormat="1" ht="15" customHeight="1">
      <c r="A33" s="64"/>
      <c r="B33" s="64"/>
      <c r="C33" s="64"/>
      <c r="D33" s="64"/>
      <c r="E33" s="64"/>
      <c r="F33" s="64"/>
      <c r="G33" s="40"/>
      <c r="H33" s="64"/>
      <c r="I33" s="159"/>
      <c r="J33" s="64"/>
      <c r="K33" s="64"/>
      <c r="L33" s="206"/>
      <c r="M33" s="64"/>
      <c r="N33" s="64"/>
      <c r="O33" s="206"/>
      <c r="P33" s="205"/>
      <c r="Q33" s="64"/>
      <c r="R33" s="64"/>
    </row>
    <row r="34" spans="1:18" s="6" customFormat="1" ht="15" customHeight="1">
      <c r="A34" s="64"/>
      <c r="B34" s="64"/>
      <c r="C34" s="64"/>
      <c r="D34" s="64"/>
      <c r="E34" s="64"/>
      <c r="F34" s="64"/>
      <c r="G34" s="40"/>
      <c r="H34" s="64"/>
      <c r="I34" s="159"/>
      <c r="J34" s="64"/>
      <c r="K34" s="64"/>
      <c r="L34" s="204"/>
      <c r="M34" s="64"/>
      <c r="N34" s="204"/>
      <c r="O34" s="159"/>
      <c r="P34" s="205"/>
      <c r="Q34" s="64"/>
      <c r="R34" s="64"/>
    </row>
    <row r="35" spans="1:18" s="6" customFormat="1" ht="15" customHeight="1">
      <c r="A35" s="207"/>
      <c r="B35" s="207"/>
      <c r="C35" s="207"/>
      <c r="D35" s="207"/>
      <c r="E35" s="207"/>
      <c r="F35" s="207"/>
      <c r="G35" s="208"/>
      <c r="H35" s="207"/>
      <c r="I35" s="209"/>
      <c r="J35" s="64"/>
      <c r="K35" s="64"/>
      <c r="L35" s="210"/>
      <c r="M35" s="64"/>
      <c r="N35" s="204"/>
      <c r="O35" s="159"/>
      <c r="P35" s="205"/>
      <c r="Q35" s="64"/>
      <c r="R35" s="64"/>
    </row>
    <row r="36" spans="1:18" s="6" customFormat="1" ht="15" customHeight="1">
      <c r="A36" s="64"/>
      <c r="B36" s="64"/>
      <c r="C36" s="64"/>
      <c r="D36" s="64"/>
      <c r="E36" s="64"/>
      <c r="F36" s="64"/>
      <c r="G36" s="40"/>
      <c r="H36" s="64"/>
      <c r="I36" s="159"/>
      <c r="J36" s="64"/>
      <c r="K36" s="64"/>
      <c r="L36" s="204"/>
      <c r="M36" s="64"/>
      <c r="N36" s="204"/>
      <c r="O36" s="159"/>
      <c r="P36" s="205"/>
      <c r="Q36" s="64"/>
      <c r="R36" s="64"/>
    </row>
    <row r="37" spans="1:18" s="6" customFormat="1" ht="15" customHeight="1">
      <c r="A37" s="64"/>
      <c r="B37" s="64"/>
      <c r="C37" s="64"/>
      <c r="D37" s="64"/>
      <c r="E37" s="64"/>
      <c r="F37" s="64"/>
      <c r="G37" s="40"/>
      <c r="H37" s="64"/>
      <c r="I37" s="159"/>
      <c r="J37" s="64"/>
      <c r="K37" s="64"/>
      <c r="L37" s="64"/>
      <c r="M37" s="64"/>
      <c r="N37" s="64"/>
      <c r="O37" s="64"/>
      <c r="P37" s="205"/>
      <c r="Q37" s="64"/>
      <c r="R37" s="64"/>
    </row>
    <row r="38" spans="1:18" s="6" customFormat="1" ht="15" customHeight="1">
      <c r="A38" s="64"/>
      <c r="B38" s="64"/>
      <c r="C38" s="64"/>
      <c r="D38" s="64"/>
      <c r="E38" s="64"/>
      <c r="F38" s="64"/>
      <c r="G38" s="64"/>
      <c r="H38" s="40"/>
      <c r="I38" s="211"/>
      <c r="J38" s="64"/>
      <c r="K38" s="204"/>
      <c r="L38" s="64"/>
      <c r="M38" s="40"/>
      <c r="N38" s="204"/>
      <c r="O38" s="159"/>
      <c r="P38" s="205"/>
      <c r="Q38" s="64"/>
      <c r="R38" s="64"/>
    </row>
    <row r="39" spans="1:18" ht="15" customHeight="1">
      <c r="A39" s="62"/>
      <c r="B39" s="62"/>
      <c r="C39" s="39"/>
      <c r="D39" s="39"/>
      <c r="E39" s="62"/>
      <c r="F39" s="39"/>
      <c r="G39" s="39"/>
      <c r="H39" s="40"/>
      <c r="I39" s="211"/>
      <c r="J39" s="62"/>
      <c r="K39" s="63"/>
      <c r="L39" s="39"/>
      <c r="M39" s="40"/>
      <c r="N39" s="63"/>
      <c r="O39" s="153"/>
      <c r="P39" s="41"/>
      <c r="Q39" s="39"/>
      <c r="R39" s="39"/>
    </row>
    <row r="40" spans="1:18" ht="15" customHeight="1">
      <c r="A40" s="39"/>
      <c r="B40" s="39"/>
      <c r="C40" s="39"/>
      <c r="D40" s="39"/>
      <c r="E40" s="39"/>
      <c r="F40" s="39"/>
      <c r="G40" s="39"/>
      <c r="H40" s="39"/>
      <c r="I40" s="153"/>
      <c r="J40" s="39"/>
      <c r="K40" s="39"/>
      <c r="L40" s="39"/>
      <c r="M40" s="63"/>
      <c r="N40" s="41"/>
      <c r="O40" s="39"/>
      <c r="P40" s="39"/>
      <c r="Q40" s="39"/>
      <c r="R40" s="39"/>
    </row>
  </sheetData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="80" zoomScaleNormal="80" workbookViewId="0" topLeftCell="A1">
      <selection activeCell="A1" sqref="A1"/>
    </sheetView>
  </sheetViews>
  <sheetFormatPr defaultColWidth="9.140625" defaultRowHeight="15" customHeight="1"/>
  <cols>
    <col min="1" max="1" width="10.57421875" style="1" customWidth="1"/>
    <col min="2" max="2" width="7.00390625" style="1" customWidth="1"/>
    <col min="3" max="3" width="3.28125" style="1" customWidth="1"/>
    <col min="4" max="4" width="40.5742187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1:20" ht="15" customHeight="1">
      <c r="A1" s="39"/>
      <c r="B1" s="39"/>
      <c r="C1" s="39"/>
      <c r="D1" s="39"/>
      <c r="E1" s="39"/>
      <c r="F1" s="39"/>
      <c r="G1" s="39"/>
      <c r="H1" s="39"/>
      <c r="I1" s="153"/>
      <c r="J1" s="39"/>
      <c r="K1" s="39"/>
      <c r="L1" s="39"/>
      <c r="M1" s="63"/>
      <c r="N1" s="63"/>
      <c r="O1" s="63"/>
      <c r="P1" s="41"/>
      <c r="Q1" s="39"/>
      <c r="R1" s="39"/>
      <c r="S1" s="39"/>
      <c r="T1" s="39"/>
    </row>
    <row r="2" spans="1:20" ht="15" customHeight="1">
      <c r="A2" s="39"/>
      <c r="B2" s="39"/>
      <c r="C2" s="39"/>
      <c r="D2" s="39"/>
      <c r="E2" s="39"/>
      <c r="F2" s="39"/>
      <c r="G2" s="39"/>
      <c r="H2" s="39"/>
      <c r="I2" s="153"/>
      <c r="J2" s="39"/>
      <c r="K2" s="39"/>
      <c r="L2" s="39"/>
      <c r="M2" s="63"/>
      <c r="N2" s="63"/>
      <c r="O2" s="63"/>
      <c r="P2" s="41"/>
      <c r="Q2" s="39"/>
      <c r="R2" s="39"/>
      <c r="S2" s="39"/>
      <c r="T2" s="39"/>
    </row>
    <row r="3" spans="1:20" s="5" customFormat="1" ht="18.75" customHeight="1">
      <c r="A3" s="64"/>
      <c r="B3" s="64"/>
      <c r="C3" s="154"/>
      <c r="D3" s="155" t="s">
        <v>74</v>
      </c>
      <c r="E3" s="9"/>
      <c r="F3" s="9"/>
      <c r="G3" s="9"/>
      <c r="H3" s="156" t="s">
        <v>75</v>
      </c>
      <c r="I3" s="157"/>
      <c r="J3" s="9"/>
      <c r="K3" s="9"/>
      <c r="L3" s="9"/>
      <c r="M3" s="40"/>
      <c r="O3" s="158" t="s">
        <v>76</v>
      </c>
      <c r="P3" s="9"/>
      <c r="Q3" s="9"/>
      <c r="R3" s="9"/>
      <c r="S3" s="9"/>
      <c r="T3" s="9"/>
    </row>
    <row r="4" spans="1:20" s="5" customFormat="1" ht="18.75" customHeight="1">
      <c r="A4" s="9"/>
      <c r="B4" s="9"/>
      <c r="C4" s="154" t="s">
        <v>73</v>
      </c>
      <c r="D4" s="155" t="s">
        <v>77</v>
      </c>
      <c r="E4" s="9"/>
      <c r="F4" s="9"/>
      <c r="G4" s="9"/>
      <c r="I4" s="157"/>
      <c r="J4" s="9"/>
      <c r="K4" s="9"/>
      <c r="L4" s="9"/>
      <c r="M4" s="40"/>
      <c r="O4" s="56" t="s">
        <v>78</v>
      </c>
      <c r="P4" s="9"/>
      <c r="Q4" s="9"/>
      <c r="R4" s="9"/>
      <c r="S4" s="9"/>
      <c r="T4" s="9"/>
    </row>
    <row r="5" spans="1:20" s="5" customFormat="1" ht="18.75" customHeight="1">
      <c r="A5" s="9"/>
      <c r="B5" s="9"/>
      <c r="C5" s="154"/>
      <c r="D5" s="155" t="s">
        <v>79</v>
      </c>
      <c r="E5" s="9"/>
      <c r="F5" s="9"/>
      <c r="G5" s="9"/>
      <c r="H5" s="156" t="s">
        <v>2</v>
      </c>
      <c r="I5" s="157"/>
      <c r="J5" s="9"/>
      <c r="K5" s="9"/>
      <c r="L5" s="9"/>
      <c r="M5" s="40"/>
      <c r="O5" s="56" t="s">
        <v>81</v>
      </c>
      <c r="P5" s="9"/>
      <c r="Q5" s="9"/>
      <c r="R5" s="9"/>
      <c r="S5" s="9"/>
      <c r="T5" s="9"/>
    </row>
    <row r="6" spans="1:20" s="5" customFormat="1" ht="18.75" customHeight="1">
      <c r="A6" s="9"/>
      <c r="B6" s="9"/>
      <c r="C6" s="154"/>
      <c r="D6" s="155" t="s">
        <v>82</v>
      </c>
      <c r="E6" s="9"/>
      <c r="F6" s="9"/>
      <c r="G6" s="9"/>
      <c r="H6" s="60"/>
      <c r="I6" s="157"/>
      <c r="J6" s="9"/>
      <c r="K6" s="9"/>
      <c r="L6" s="9"/>
      <c r="M6" s="40"/>
      <c r="O6" s="56" t="s">
        <v>83</v>
      </c>
      <c r="P6" s="9"/>
      <c r="Q6" s="9"/>
      <c r="R6" s="9"/>
      <c r="S6" s="9"/>
      <c r="T6" s="9"/>
    </row>
    <row r="7" spans="1:20" s="5" customFormat="1" ht="18.75" customHeight="1">
      <c r="A7" s="9"/>
      <c r="B7" s="9"/>
      <c r="C7" s="154"/>
      <c r="D7" s="155" t="s">
        <v>84</v>
      </c>
      <c r="E7" s="9"/>
      <c r="F7" s="9"/>
      <c r="G7" s="9"/>
      <c r="H7" s="9"/>
      <c r="I7" s="159"/>
      <c r="J7" s="9"/>
      <c r="K7" s="9"/>
      <c r="L7" s="9"/>
      <c r="M7" s="40"/>
      <c r="N7" s="40"/>
      <c r="O7" s="56"/>
      <c r="P7" s="9"/>
      <c r="Q7" s="9"/>
      <c r="R7" s="9"/>
      <c r="S7" s="9"/>
      <c r="T7" s="9"/>
    </row>
    <row r="8" spans="1:20" s="5" customFormat="1" ht="18.75" customHeight="1">
      <c r="A8" s="9"/>
      <c r="B8" s="9"/>
      <c r="C8" s="9"/>
      <c r="D8" s="9"/>
      <c r="E8" s="9"/>
      <c r="F8" s="9"/>
      <c r="G8" s="9"/>
      <c r="H8" s="9"/>
      <c r="I8" s="159"/>
      <c r="J8" s="9"/>
      <c r="K8" s="9"/>
      <c r="L8" s="9"/>
      <c r="M8" s="40"/>
      <c r="N8" s="40"/>
      <c r="O8" s="56"/>
      <c r="P8" s="9"/>
      <c r="Q8" s="9"/>
      <c r="R8" s="9"/>
      <c r="S8" s="9"/>
      <c r="T8" s="9"/>
    </row>
    <row r="9" spans="1:20" s="5" customFormat="1" ht="16.5" customHeight="1">
      <c r="A9" s="9"/>
      <c r="B9" s="9"/>
      <c r="C9" s="9"/>
      <c r="D9" s="9"/>
      <c r="E9" s="9"/>
      <c r="F9" s="9"/>
      <c r="G9" s="9"/>
      <c r="H9" s="9"/>
      <c r="I9" s="159"/>
      <c r="J9" s="9"/>
      <c r="K9" s="9"/>
      <c r="L9" s="9"/>
      <c r="M9" s="56"/>
      <c r="N9" s="56"/>
      <c r="O9" s="56"/>
      <c r="P9" s="9"/>
      <c r="Q9" s="9"/>
      <c r="R9" s="9"/>
      <c r="S9" s="9"/>
      <c r="T9" s="9"/>
    </row>
    <row r="10" spans="2:16" s="5" customFormat="1" ht="16.5" customHeight="1">
      <c r="B10" s="87" t="s">
        <v>12</v>
      </c>
      <c r="C10" s="8"/>
      <c r="D10" s="96" t="s">
        <v>50</v>
      </c>
      <c r="E10" s="9"/>
      <c r="F10" s="87" t="s">
        <v>85</v>
      </c>
      <c r="G10" s="8"/>
      <c r="H10" s="160">
        <v>1</v>
      </c>
      <c r="J10" s="87" t="s">
        <v>86</v>
      </c>
      <c r="K10" s="8" t="s">
        <v>46</v>
      </c>
      <c r="L10" s="8"/>
      <c r="M10" s="7"/>
      <c r="O10" s="87" t="s">
        <v>87</v>
      </c>
      <c r="P10" s="10"/>
    </row>
    <row r="11" spans="1:20" s="5" customFormat="1" ht="16.5" customHeight="1">
      <c r="A11" s="9"/>
      <c r="B11" s="9"/>
      <c r="C11" s="9"/>
      <c r="E11" s="61"/>
      <c r="F11" s="9"/>
      <c r="G11" s="61"/>
      <c r="H11" s="9"/>
      <c r="I11" s="159"/>
      <c r="J11" s="56"/>
      <c r="K11" s="9"/>
      <c r="L11" s="61"/>
      <c r="M11" s="9"/>
      <c r="N11" s="9"/>
      <c r="O11" s="56"/>
      <c r="P11" s="9"/>
      <c r="Q11" s="9"/>
      <c r="R11" s="9"/>
      <c r="S11" s="9"/>
      <c r="T11" s="9"/>
    </row>
    <row r="12" spans="9:19" s="5" customFormat="1" ht="16.5" customHeight="1" thickBot="1">
      <c r="I12" s="29"/>
      <c r="M12" s="56"/>
      <c r="N12" s="56"/>
      <c r="O12" s="7"/>
      <c r="S12" s="9"/>
    </row>
    <row r="13" spans="1:20" ht="19.5" customHeight="1">
      <c r="A13" s="161" t="s">
        <v>88</v>
      </c>
      <c r="B13" s="78"/>
      <c r="C13" s="79"/>
      <c r="D13" s="162" t="s">
        <v>11</v>
      </c>
      <c r="E13" s="163"/>
      <c r="F13" s="78"/>
      <c r="G13" s="80"/>
      <c r="H13" s="164" t="s">
        <v>89</v>
      </c>
      <c r="I13" s="165" t="s">
        <v>90</v>
      </c>
      <c r="J13" s="166" t="s">
        <v>105</v>
      </c>
      <c r="K13" s="166" t="s">
        <v>106</v>
      </c>
      <c r="L13" s="167" t="s">
        <v>107</v>
      </c>
      <c r="M13" s="212"/>
      <c r="N13" s="166" t="s">
        <v>13</v>
      </c>
      <c r="O13" s="166" t="s">
        <v>108</v>
      </c>
      <c r="P13" s="168" t="s">
        <v>95</v>
      </c>
      <c r="Q13" s="169"/>
      <c r="R13" s="169"/>
      <c r="S13" s="39"/>
      <c r="T13" s="39"/>
    </row>
    <row r="14" spans="1:16" s="39" customFormat="1" ht="19.5" customHeight="1" thickBot="1">
      <c r="A14" s="170"/>
      <c r="B14" s="81"/>
      <c r="C14" s="82"/>
      <c r="D14" s="83"/>
      <c r="E14" s="81"/>
      <c r="F14" s="81"/>
      <c r="G14" s="82"/>
      <c r="H14" s="84" t="s">
        <v>96</v>
      </c>
      <c r="I14" s="171"/>
      <c r="J14" s="84"/>
      <c r="K14" s="84"/>
      <c r="L14" s="82"/>
      <c r="M14" s="85"/>
      <c r="N14" s="84"/>
      <c r="O14" s="86"/>
      <c r="P14" s="172"/>
    </row>
    <row r="15" spans="1:20" s="183" customFormat="1" ht="39.75" customHeight="1" thickBot="1">
      <c r="A15" s="222">
        <v>850901</v>
      </c>
      <c r="B15" s="223"/>
      <c r="C15" s="224"/>
      <c r="D15" s="186" t="s">
        <v>101</v>
      </c>
      <c r="E15" s="174"/>
      <c r="F15" s="176"/>
      <c r="G15" s="177"/>
      <c r="H15" s="178">
        <v>90.8</v>
      </c>
      <c r="I15" s="179">
        <f>IF(H15&lt;&gt;0,VLOOKUP(INT(H15),Wilksmen,(H15-INT(H15))*10+2),0)</f>
        <v>0.6356</v>
      </c>
      <c r="J15" s="178">
        <v>120</v>
      </c>
      <c r="K15" s="178">
        <v>130</v>
      </c>
      <c r="L15" s="178" t="s">
        <v>45</v>
      </c>
      <c r="M15" s="213">
        <f>MAX(J15,K15,L15)</f>
        <v>130</v>
      </c>
      <c r="N15" s="214">
        <f>IF(M15&lt;0,0,M15)</f>
        <v>130</v>
      </c>
      <c r="O15" s="194">
        <f>SUM(N15)</f>
        <v>130</v>
      </c>
      <c r="P15" s="181">
        <f>SUM(O15*I15)</f>
        <v>82.628</v>
      </c>
      <c r="Q15" s="182"/>
      <c r="R15" s="182"/>
      <c r="S15" s="182"/>
      <c r="T15" s="182"/>
    </row>
    <row r="16" spans="1:20" s="183" customFormat="1" ht="39.75" customHeight="1" thickBot="1">
      <c r="A16" s="184">
        <v>850409</v>
      </c>
      <c r="B16" s="182"/>
      <c r="C16" s="185"/>
      <c r="D16" s="186" t="s">
        <v>111</v>
      </c>
      <c r="E16" s="187"/>
      <c r="F16" s="187"/>
      <c r="G16" s="188"/>
      <c r="H16" s="189">
        <v>64</v>
      </c>
      <c r="I16" s="179">
        <f>IF(H16&lt;&gt;0,VLOOKUP(INT(H16),Wilksmen,(H16-INT(H16))*10+2),0)</f>
        <v>0.8057</v>
      </c>
      <c r="J16" s="189">
        <v>85</v>
      </c>
      <c r="K16" s="189">
        <v>-95</v>
      </c>
      <c r="L16" s="189">
        <v>95</v>
      </c>
      <c r="M16" s="215">
        <f>MAX(J16,K16,L16)</f>
        <v>95</v>
      </c>
      <c r="N16" s="216">
        <f>IF(M16&lt;0,0,M16)</f>
        <v>95</v>
      </c>
      <c r="O16" s="194">
        <f>SUM(N16)</f>
        <v>95</v>
      </c>
      <c r="P16" s="181">
        <f>SUM(O16*I16)</f>
        <v>76.5415</v>
      </c>
      <c r="Q16" s="187"/>
      <c r="R16" s="187"/>
      <c r="S16" s="187"/>
      <c r="T16" s="187"/>
    </row>
    <row r="17" spans="1:20" s="183" customFormat="1" ht="39.75" customHeight="1" thickBot="1">
      <c r="A17" s="186"/>
      <c r="B17" s="190"/>
      <c r="C17" s="191"/>
      <c r="D17" s="186"/>
      <c r="E17" s="138"/>
      <c r="F17" s="192"/>
      <c r="G17" s="193"/>
      <c r="H17" s="193"/>
      <c r="I17" s="179"/>
      <c r="J17" s="189"/>
      <c r="K17" s="189"/>
      <c r="L17" s="189"/>
      <c r="M17" s="215"/>
      <c r="N17" s="216"/>
      <c r="O17" s="194"/>
      <c r="P17" s="181"/>
      <c r="Q17" s="187"/>
      <c r="R17" s="187"/>
      <c r="S17" s="187"/>
      <c r="T17" s="187"/>
    </row>
    <row r="18" spans="1:20" s="183" customFormat="1" ht="39.75" customHeight="1" thickBot="1">
      <c r="A18" s="184"/>
      <c r="B18" s="182"/>
      <c r="C18" s="182"/>
      <c r="D18" s="186"/>
      <c r="E18" s="192"/>
      <c r="F18" s="192"/>
      <c r="G18" s="193"/>
      <c r="H18" s="193"/>
      <c r="I18" s="179"/>
      <c r="J18" s="189"/>
      <c r="K18" s="189"/>
      <c r="L18" s="189"/>
      <c r="M18" s="215">
        <f>MAX(J18,K18,L18)</f>
        <v>0</v>
      </c>
      <c r="N18" s="216">
        <f>IF(M18&lt;0,0,M18)</f>
        <v>0</v>
      </c>
      <c r="O18" s="194"/>
      <c r="P18" s="181"/>
      <c r="Q18" s="187"/>
      <c r="R18" s="187"/>
      <c r="S18" s="187"/>
      <c r="T18" s="187"/>
    </row>
    <row r="19" spans="1:20" s="183" customFormat="1" ht="39.75" customHeight="1" thickBot="1">
      <c r="A19" s="186"/>
      <c r="B19" s="190"/>
      <c r="C19" s="190"/>
      <c r="D19" s="186"/>
      <c r="E19" s="192"/>
      <c r="F19" s="192"/>
      <c r="G19" s="193"/>
      <c r="H19" s="193"/>
      <c r="I19" s="179"/>
      <c r="J19" s="189"/>
      <c r="K19" s="189"/>
      <c r="L19" s="189"/>
      <c r="M19" s="215">
        <f>MAX(J19,K19,L19)</f>
        <v>0</v>
      </c>
      <c r="N19" s="216">
        <f>IF(M19&lt;0,0,M19)</f>
        <v>0</v>
      </c>
      <c r="O19" s="217"/>
      <c r="P19" s="218"/>
      <c r="Q19" s="187"/>
      <c r="R19" s="187"/>
      <c r="S19" s="187"/>
      <c r="T19" s="187"/>
    </row>
    <row r="20" spans="1:20" s="39" customFormat="1" ht="18" customHeight="1">
      <c r="A20" s="62"/>
      <c r="B20" s="62"/>
      <c r="C20" s="62"/>
      <c r="D20" s="62"/>
      <c r="E20" s="67"/>
      <c r="F20" s="67"/>
      <c r="G20" s="67"/>
      <c r="H20" s="67"/>
      <c r="I20" s="195"/>
      <c r="J20" s="67"/>
      <c r="K20" s="67"/>
      <c r="L20" s="67"/>
      <c r="M20" s="69"/>
      <c r="N20" s="69"/>
      <c r="O20" s="69"/>
      <c r="P20" s="196"/>
      <c r="Q20" s="67"/>
      <c r="R20" s="67"/>
      <c r="S20" s="67"/>
      <c r="T20" s="67"/>
    </row>
    <row r="21" spans="1:20" s="39" customFormat="1" ht="18" customHeight="1">
      <c r="A21" s="62"/>
      <c r="B21" s="62"/>
      <c r="C21" s="62"/>
      <c r="D21" s="62"/>
      <c r="E21" s="67"/>
      <c r="F21" s="67"/>
      <c r="G21" s="67"/>
      <c r="H21" s="67"/>
      <c r="I21" s="195"/>
      <c r="J21" s="67"/>
      <c r="K21" s="67"/>
      <c r="L21" s="197" t="s">
        <v>102</v>
      </c>
      <c r="M21" s="219"/>
      <c r="N21" s="220"/>
      <c r="O21" s="88"/>
      <c r="P21" s="198">
        <f>SUM(P15:P19)</f>
        <v>159.1695</v>
      </c>
      <c r="Q21" s="67"/>
      <c r="R21" s="67"/>
      <c r="S21" s="67"/>
      <c r="T21" s="67"/>
    </row>
    <row r="22" spans="1:20" s="39" customFormat="1" ht="18" customHeight="1">
      <c r="A22" s="62"/>
      <c r="B22" s="62"/>
      <c r="C22" s="62"/>
      <c r="D22" s="62"/>
      <c r="E22" s="67"/>
      <c r="F22" s="67"/>
      <c r="G22" s="67"/>
      <c r="H22" s="67"/>
      <c r="I22" s="195"/>
      <c r="J22" s="67"/>
      <c r="K22" s="67"/>
      <c r="L22" s="67"/>
      <c r="M22" s="69"/>
      <c r="N22" s="221"/>
      <c r="O22" s="69"/>
      <c r="P22" s="68"/>
      <c r="Q22" s="67"/>
      <c r="R22" s="67"/>
      <c r="S22" s="67"/>
      <c r="T22" s="67"/>
    </row>
    <row r="23" spans="1:20" s="39" customFormat="1" ht="18" customHeight="1">
      <c r="A23" s="62"/>
      <c r="B23" s="47" t="s">
        <v>103</v>
      </c>
      <c r="C23" s="51"/>
      <c r="D23" s="18"/>
      <c r="E23" s="199"/>
      <c r="F23" s="199"/>
      <c r="G23" s="67"/>
      <c r="H23" s="199" t="s">
        <v>12</v>
      </c>
      <c r="I23" s="200"/>
      <c r="J23" s="199"/>
      <c r="K23" s="199"/>
      <c r="L23" s="67"/>
      <c r="M23" s="69"/>
      <c r="O23" s="201" t="s">
        <v>110</v>
      </c>
      <c r="P23" s="202"/>
      <c r="Q23" s="67"/>
      <c r="R23" s="67"/>
      <c r="S23" s="67"/>
      <c r="T23" s="67"/>
    </row>
    <row r="24" spans="1:20" s="39" customFormat="1" ht="18" customHeight="1">
      <c r="A24" s="62"/>
      <c r="B24" s="62"/>
      <c r="C24" s="62"/>
      <c r="D24" s="62"/>
      <c r="E24" s="67"/>
      <c r="F24" s="67"/>
      <c r="G24" s="67"/>
      <c r="H24" s="67"/>
      <c r="I24" s="195"/>
      <c r="J24" s="67"/>
      <c r="K24" s="67"/>
      <c r="L24" s="67"/>
      <c r="M24" s="69"/>
      <c r="N24" s="69"/>
      <c r="O24" s="69"/>
      <c r="P24" s="68"/>
      <c r="Q24" s="67"/>
      <c r="R24" s="67"/>
      <c r="S24" s="67"/>
      <c r="T24" s="67"/>
    </row>
    <row r="25" spans="1:20" s="39" customFormat="1" ht="18" customHeight="1">
      <c r="A25" s="62"/>
      <c r="B25" s="62"/>
      <c r="C25" s="62"/>
      <c r="D25" s="62"/>
      <c r="E25" s="67"/>
      <c r="F25" s="67"/>
      <c r="G25" s="67"/>
      <c r="H25" s="67"/>
      <c r="I25" s="195"/>
      <c r="J25" s="67"/>
      <c r="K25" s="67"/>
      <c r="L25" s="67"/>
      <c r="M25" s="69"/>
      <c r="N25" s="69"/>
      <c r="O25" s="69"/>
      <c r="P25" s="68"/>
      <c r="Q25" s="67"/>
      <c r="R25" s="67"/>
      <c r="S25" s="67"/>
      <c r="T25" s="67"/>
    </row>
    <row r="26" spans="1:20" s="39" customFormat="1" ht="18" customHeight="1">
      <c r="A26" s="62"/>
      <c r="B26" s="62"/>
      <c r="C26" s="62"/>
      <c r="D26" s="62"/>
      <c r="E26" s="67"/>
      <c r="F26" s="67"/>
      <c r="G26" s="67"/>
      <c r="H26" s="67"/>
      <c r="I26" s="195"/>
      <c r="J26" s="67"/>
      <c r="K26" s="67"/>
      <c r="L26" s="67"/>
      <c r="M26" s="69"/>
      <c r="N26" s="69"/>
      <c r="O26" s="69"/>
      <c r="P26" s="68"/>
      <c r="Q26" s="67"/>
      <c r="R26" s="67"/>
      <c r="S26" s="67"/>
      <c r="T26" s="67"/>
    </row>
    <row r="27" spans="1:20" s="39" customFormat="1" ht="18" customHeight="1">
      <c r="A27" s="62"/>
      <c r="B27" s="62"/>
      <c r="C27" s="62"/>
      <c r="D27" s="62"/>
      <c r="E27" s="67"/>
      <c r="F27" s="67"/>
      <c r="G27" s="67"/>
      <c r="H27" s="67"/>
      <c r="I27" s="195"/>
      <c r="J27" s="67"/>
      <c r="K27" s="67"/>
      <c r="L27" s="67"/>
      <c r="M27" s="69"/>
      <c r="N27" s="69"/>
      <c r="O27" s="69"/>
      <c r="P27" s="68"/>
      <c r="Q27" s="67"/>
      <c r="R27" s="67"/>
      <c r="S27" s="67"/>
      <c r="T27" s="67"/>
    </row>
    <row r="28" spans="1:20" s="39" customFormat="1" ht="18" customHeight="1">
      <c r="A28" s="62"/>
      <c r="B28" s="62"/>
      <c r="C28" s="62"/>
      <c r="D28" s="62"/>
      <c r="E28" s="67"/>
      <c r="F28" s="67"/>
      <c r="G28" s="67"/>
      <c r="H28" s="67"/>
      <c r="I28" s="195"/>
      <c r="J28" s="67"/>
      <c r="K28" s="67"/>
      <c r="L28" s="67"/>
      <c r="M28" s="69"/>
      <c r="N28" s="69"/>
      <c r="O28" s="69"/>
      <c r="P28" s="68"/>
      <c r="Q28" s="67"/>
      <c r="R28" s="67"/>
      <c r="S28" s="67"/>
      <c r="T28" s="67"/>
    </row>
    <row r="29" spans="1:20" s="39" customFormat="1" ht="18" customHeight="1">
      <c r="A29" s="62"/>
      <c r="B29" s="62"/>
      <c r="C29" s="62"/>
      <c r="D29" s="62"/>
      <c r="E29" s="67"/>
      <c r="F29" s="67"/>
      <c r="G29" s="67"/>
      <c r="H29" s="67"/>
      <c r="I29" s="195"/>
      <c r="J29" s="67"/>
      <c r="K29" s="67"/>
      <c r="L29" s="67"/>
      <c r="M29" s="69"/>
      <c r="N29" s="69"/>
      <c r="O29" s="69"/>
      <c r="P29" s="68"/>
      <c r="Q29" s="67"/>
      <c r="R29" s="67"/>
      <c r="S29" s="67"/>
      <c r="T29" s="67"/>
    </row>
    <row r="30" spans="1:20" s="39" customFormat="1" ht="18" customHeight="1">
      <c r="A30" s="62"/>
      <c r="B30" s="62"/>
      <c r="C30" s="62"/>
      <c r="D30" s="62"/>
      <c r="E30" s="67"/>
      <c r="F30" s="67"/>
      <c r="G30" s="67"/>
      <c r="H30" s="67"/>
      <c r="I30" s="195"/>
      <c r="J30" s="67"/>
      <c r="K30" s="67"/>
      <c r="L30" s="67"/>
      <c r="M30" s="69"/>
      <c r="N30" s="69"/>
      <c r="O30" s="69"/>
      <c r="P30" s="68"/>
      <c r="Q30" s="67"/>
      <c r="R30" s="67"/>
      <c r="S30" s="67"/>
      <c r="T30" s="67"/>
    </row>
    <row r="31" spans="1:23" ht="15" customHeight="1">
      <c r="A31" s="39"/>
      <c r="B31" s="39"/>
      <c r="C31" s="39"/>
      <c r="D31" s="203"/>
      <c r="E31" s="39"/>
      <c r="F31" s="39"/>
      <c r="G31" s="39"/>
      <c r="H31" s="39"/>
      <c r="I31" s="153"/>
      <c r="J31" s="39"/>
      <c r="K31" s="39"/>
      <c r="L31" s="39"/>
      <c r="M31" s="63"/>
      <c r="N31" s="63"/>
      <c r="O31" s="63"/>
      <c r="P31" s="41"/>
      <c r="Q31" s="39"/>
      <c r="R31" s="39"/>
      <c r="S31" s="39"/>
      <c r="T31" s="39"/>
      <c r="U31" s="39"/>
      <c r="V31" s="39"/>
      <c r="W31" s="39"/>
    </row>
    <row r="32" spans="1:20" s="6" customFormat="1" ht="15" customHeight="1">
      <c r="A32" s="64"/>
      <c r="B32" s="64"/>
      <c r="C32" s="64"/>
      <c r="D32" s="64"/>
      <c r="E32" s="64"/>
      <c r="F32" s="64"/>
      <c r="G32" s="64"/>
      <c r="H32" s="64"/>
      <c r="I32" s="159"/>
      <c r="J32" s="64"/>
      <c r="K32" s="64"/>
      <c r="L32" s="64"/>
      <c r="M32" s="204"/>
      <c r="N32" s="204"/>
      <c r="O32" s="204"/>
      <c r="P32" s="205"/>
      <c r="Q32" s="64"/>
      <c r="R32" s="64"/>
      <c r="S32" s="64"/>
      <c r="T32" s="64"/>
    </row>
    <row r="33" spans="1:20" s="6" customFormat="1" ht="15" customHeight="1">
      <c r="A33" s="64"/>
      <c r="B33" s="64"/>
      <c r="C33" s="64"/>
      <c r="D33" s="64"/>
      <c r="E33" s="64"/>
      <c r="F33" s="64"/>
      <c r="G33" s="40"/>
      <c r="H33" s="64"/>
      <c r="I33" s="159"/>
      <c r="J33" s="64"/>
      <c r="K33" s="64"/>
      <c r="L33" s="206"/>
      <c r="M33" s="64"/>
      <c r="N33" s="64"/>
      <c r="O33" s="64"/>
      <c r="P33" s="64"/>
      <c r="Q33" s="206"/>
      <c r="R33" s="205"/>
      <c r="S33" s="64"/>
      <c r="T33" s="64"/>
    </row>
    <row r="34" spans="1:20" s="6" customFormat="1" ht="15" customHeight="1">
      <c r="A34" s="64"/>
      <c r="B34" s="64"/>
      <c r="C34" s="64"/>
      <c r="D34" s="64"/>
      <c r="E34" s="64"/>
      <c r="F34" s="64"/>
      <c r="G34" s="40"/>
      <c r="H34" s="64"/>
      <c r="I34" s="159"/>
      <c r="J34" s="64"/>
      <c r="K34" s="64"/>
      <c r="L34" s="204"/>
      <c r="M34" s="64"/>
      <c r="N34" s="64"/>
      <c r="O34" s="64"/>
      <c r="P34" s="204"/>
      <c r="Q34" s="159"/>
      <c r="R34" s="205"/>
      <c r="S34" s="64"/>
      <c r="T34" s="64"/>
    </row>
    <row r="35" spans="1:20" s="6" customFormat="1" ht="15" customHeight="1">
      <c r="A35" s="207"/>
      <c r="B35" s="207"/>
      <c r="C35" s="207"/>
      <c r="D35" s="207"/>
      <c r="E35" s="207"/>
      <c r="F35" s="207"/>
      <c r="G35" s="208"/>
      <c r="H35" s="207"/>
      <c r="I35" s="209"/>
      <c r="J35" s="64"/>
      <c r="K35" s="64"/>
      <c r="L35" s="210"/>
      <c r="M35" s="64"/>
      <c r="N35" s="64"/>
      <c r="O35" s="64"/>
      <c r="P35" s="204"/>
      <c r="Q35" s="159"/>
      <c r="R35" s="205"/>
      <c r="S35" s="64"/>
      <c r="T35" s="64"/>
    </row>
    <row r="36" spans="1:20" s="6" customFormat="1" ht="15" customHeight="1">
      <c r="A36" s="64"/>
      <c r="B36" s="64"/>
      <c r="C36" s="64"/>
      <c r="D36" s="64"/>
      <c r="E36" s="64"/>
      <c r="F36" s="64"/>
      <c r="G36" s="40"/>
      <c r="H36" s="64"/>
      <c r="I36" s="159"/>
      <c r="J36" s="64"/>
      <c r="K36" s="64"/>
      <c r="L36" s="204"/>
      <c r="M36" s="64"/>
      <c r="N36" s="64"/>
      <c r="O36" s="64"/>
      <c r="P36" s="204"/>
      <c r="Q36" s="159"/>
      <c r="R36" s="205"/>
      <c r="S36" s="64"/>
      <c r="T36" s="64"/>
    </row>
    <row r="37" spans="1:20" s="6" customFormat="1" ht="15" customHeight="1">
      <c r="A37" s="64"/>
      <c r="B37" s="64"/>
      <c r="C37" s="64"/>
      <c r="D37" s="64"/>
      <c r="E37" s="64"/>
      <c r="F37" s="64"/>
      <c r="G37" s="40"/>
      <c r="H37" s="64"/>
      <c r="I37" s="159"/>
      <c r="J37" s="64"/>
      <c r="K37" s="64"/>
      <c r="L37" s="64"/>
      <c r="M37" s="64"/>
      <c r="N37" s="64"/>
      <c r="O37" s="64"/>
      <c r="P37" s="64"/>
      <c r="Q37" s="64"/>
      <c r="R37" s="205"/>
      <c r="S37" s="64"/>
      <c r="T37" s="64"/>
    </row>
    <row r="38" spans="1:20" s="6" customFormat="1" ht="15" customHeight="1">
      <c r="A38" s="64"/>
      <c r="B38" s="64"/>
      <c r="C38" s="64"/>
      <c r="D38" s="64"/>
      <c r="E38" s="64"/>
      <c r="F38" s="64"/>
      <c r="G38" s="64"/>
      <c r="H38" s="40"/>
      <c r="I38" s="211"/>
      <c r="J38" s="64"/>
      <c r="K38" s="204"/>
      <c r="L38" s="64"/>
      <c r="M38" s="64"/>
      <c r="N38" s="64"/>
      <c r="O38" s="40"/>
      <c r="P38" s="204"/>
      <c r="Q38" s="159"/>
      <c r="R38" s="205"/>
      <c r="S38" s="64"/>
      <c r="T38" s="64"/>
    </row>
    <row r="39" spans="1:20" ht="15" customHeight="1">
      <c r="A39" s="62"/>
      <c r="B39" s="62"/>
      <c r="C39" s="39"/>
      <c r="D39" s="39"/>
      <c r="E39" s="62"/>
      <c r="F39" s="39"/>
      <c r="G39" s="39"/>
      <c r="H39" s="40"/>
      <c r="I39" s="211"/>
      <c r="J39" s="62"/>
      <c r="K39" s="63"/>
      <c r="L39" s="39"/>
      <c r="M39" s="39"/>
      <c r="N39" s="39"/>
      <c r="O39" s="40"/>
      <c r="P39" s="63"/>
      <c r="Q39" s="153"/>
      <c r="R39" s="41"/>
      <c r="S39" s="39"/>
      <c r="T39" s="39"/>
    </row>
    <row r="40" spans="1:20" ht="15" customHeight="1">
      <c r="A40" s="39"/>
      <c r="B40" s="39"/>
      <c r="C40" s="39"/>
      <c r="D40" s="39"/>
      <c r="E40" s="39"/>
      <c r="F40" s="39"/>
      <c r="G40" s="39"/>
      <c r="H40" s="39"/>
      <c r="I40" s="153"/>
      <c r="J40" s="39"/>
      <c r="K40" s="39"/>
      <c r="L40" s="39"/>
      <c r="M40" s="63"/>
      <c r="N40" s="63"/>
      <c r="O40" s="63"/>
      <c r="P40" s="41"/>
      <c r="Q40" s="39"/>
      <c r="R40" s="39"/>
      <c r="S40" s="39"/>
      <c r="T40" s="39"/>
    </row>
  </sheetData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18" activePane="bottomLeft" state="frozen"/>
      <selection pane="topLeft" activeCell="A1" sqref="A1"/>
      <selection pane="bottomLeft" activeCell="N29" sqref="N29"/>
    </sheetView>
  </sheetViews>
  <sheetFormatPr defaultColWidth="9.140625" defaultRowHeight="12.75"/>
  <sheetData>
    <row r="1" ht="12.75">
      <c r="A1" t="s">
        <v>36</v>
      </c>
    </row>
    <row r="2" spans="1:11" ht="12.75">
      <c r="A2" t="s">
        <v>37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 </cp:lastModifiedBy>
  <cp:lastPrinted>2004-02-14T15:55:11Z</cp:lastPrinted>
  <dcterms:created xsi:type="dcterms:W3CDTF">2001-03-16T17:29:22Z</dcterms:created>
  <dcterms:modified xsi:type="dcterms:W3CDTF">2004-02-14T17:01:26Z</dcterms:modified>
  <cp:category/>
  <cp:version/>
  <cp:contentType/>
  <cp:contentStatus/>
</cp:coreProperties>
</file>