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985" windowHeight="8520" tabRatio="601" activeTab="0"/>
  </bookViews>
  <sheets>
    <sheet name="tävl-sl" sheetId="1" r:id="rId1"/>
    <sheet name="tävl-sl-2" sheetId="2" r:id="rId2"/>
    <sheet name="Tävl-bänk-2" sheetId="3" r:id="rId3"/>
    <sheet name="Tävl-bänk-1" sheetId="4" r:id="rId4"/>
    <sheet name="Koefficienter" sheetId="5" r:id="rId5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<sst xmlns="http://schemas.openxmlformats.org/spreadsheetml/2006/main" count="281" uniqueCount="73">
  <si>
    <t>TÄVLINGSPROTOKOLL</t>
  </si>
  <si>
    <t>Arrangör:</t>
  </si>
  <si>
    <t>BÄNKPRESS</t>
  </si>
  <si>
    <t>Adress:</t>
  </si>
  <si>
    <t>Postadress:</t>
  </si>
  <si>
    <t>TÄVLING:</t>
  </si>
  <si>
    <t>Antal blad: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</si>
  <si>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</si>
  <si>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</si>
  <si>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</si>
  <si>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</si>
  <si>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</si>
  <si>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</si>
  <si>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</si>
  <si>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</si>
  <si>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</si>
  <si>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</si>
  <si>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</si>
  <si>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</si>
  <si>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</si>
  <si>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</si>
  <si>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</si>
  <si>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</si>
  <si>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</si>
  <si>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</si>
  <si>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 xml:space="preserve">Viktklass:                          kg 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</si>
  <si>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</si>
  <si>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</si>
  <si>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</si>
  <si>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</si>
  <si>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</si>
  <si>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</si>
  <si>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</si>
  <si>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</si>
  <si>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</si>
  <si>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</si>
  <si>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</si>
  <si>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2</t>
  </si>
  <si>
    <t>Blad: 1</t>
  </si>
  <si>
    <t>Blad: 2</t>
  </si>
  <si>
    <t>fört den</t>
  </si>
  <si>
    <t>Kalmar AK</t>
  </si>
  <si>
    <t>TK Trossö</t>
  </si>
  <si>
    <t>Vidar Aldorsson</t>
  </si>
  <si>
    <t>Jörgen Holm</t>
  </si>
  <si>
    <t>Sven-Åke Albertsson</t>
  </si>
  <si>
    <t>Magnus Arvidsson</t>
  </si>
  <si>
    <t>Ramdala IF</t>
  </si>
  <si>
    <t>Jonas Forsmark</t>
  </si>
  <si>
    <t>Dan Magnusson</t>
  </si>
  <si>
    <t>Jonas Andersson</t>
  </si>
  <si>
    <t>Erik Hjalmarsson</t>
  </si>
  <si>
    <t>Mushfivq Haciyer</t>
  </si>
  <si>
    <t xml:space="preserve">E-Mail: kansli@styrkelyft.se </t>
  </si>
  <si>
    <t>Tävlingsprotokoll sändes till: Svenska Styrkelyftförbundet,Munktellarenan, 63342 Eskilstuna</t>
  </si>
  <si>
    <t>Jörgen Almqvist</t>
  </si>
  <si>
    <t>Håkan Persson</t>
  </si>
  <si>
    <t>Henrik Svedlund</t>
  </si>
  <si>
    <t>Henrik Persson</t>
  </si>
  <si>
    <t>Torbjörn Ericsson</t>
  </si>
  <si>
    <t>Björn Milesson</t>
  </si>
  <si>
    <t>2004-09-04</t>
  </si>
  <si>
    <t>Serien omg 3</t>
  </si>
  <si>
    <t>Henrik Jurvin</t>
  </si>
  <si>
    <t>-</t>
  </si>
  <si>
    <t>c/o Koistinen Skepparegatan 32</t>
  </si>
  <si>
    <t>37135 Karlskrona</t>
  </si>
  <si>
    <t>Bänk omg 3</t>
  </si>
  <si>
    <t xml:space="preserve">Viktklass:                   kg </t>
  </si>
  <si>
    <t>Antal blad: 2</t>
  </si>
  <si>
    <t>Res.Poäng</t>
  </si>
  <si>
    <t xml:space="preserve">Viktklass:                    kg </t>
  </si>
  <si>
    <t>Jimmy Ohlsson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</si>
</sst>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0" fillId="0" borderId="0" xfId="16" applyFont="1" applyAlignment="1">
      <alignment horizontal="left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21" xfId="0" applyNumberForma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165" fontId="1" fillId="0" borderId="2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21" xfId="0" applyNumberFormat="1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9" fontId="6" fillId="0" borderId="0" xfId="17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tabSelected="1" zoomScale="75" zoomScaleNormal="75" workbookViewId="0" topLeftCell="A4">
      <selection activeCell="N21" sqref="N2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7109375" style="1" customWidth="1"/>
    <col min="13" max="13" width="6.8515625" style="1" customWidth="1"/>
    <col min="14" max="14" width="7.00390625" style="1" customWidth="1"/>
    <col min="15" max="15" width="0.85546875" style="2" customWidth="1"/>
    <col min="16" max="16" width="6.8515625" style="2" customWidth="1"/>
    <col min="17" max="17" width="7.710937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24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41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40</v>
      </c>
      <c r="I6" s="8"/>
      <c r="K6" s="8" t="s">
        <v>61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25</v>
      </c>
      <c r="B9" s="52"/>
      <c r="C9" s="8"/>
      <c r="E9" s="79" t="s">
        <v>38</v>
      </c>
      <c r="F9" s="61"/>
      <c r="G9" s="79" t="s">
        <v>6</v>
      </c>
      <c r="H9" s="83"/>
      <c r="I9" s="79" t="s">
        <v>37</v>
      </c>
      <c r="L9" s="56" t="s">
        <v>5</v>
      </c>
      <c r="M9" s="9"/>
      <c r="N9" s="52" t="s">
        <v>62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26</v>
      </c>
      <c r="I11" s="16"/>
      <c r="J11" s="20"/>
      <c r="K11" s="20" t="s">
        <v>27</v>
      </c>
      <c r="L11" s="14"/>
      <c r="M11" s="15" t="s">
        <v>2</v>
      </c>
      <c r="N11" s="22"/>
      <c r="O11"/>
      <c r="P11" s="20" t="s">
        <v>28</v>
      </c>
      <c r="Q11" s="23" t="s">
        <v>29</v>
      </c>
      <c r="R11" s="14"/>
      <c r="S11" s="15" t="s">
        <v>30</v>
      </c>
      <c r="T11" s="16"/>
      <c r="U11"/>
      <c r="V11" s="20" t="s">
        <v>31</v>
      </c>
      <c r="W11" s="20" t="s">
        <v>32</v>
      </c>
      <c r="X11" s="24" t="s">
        <v>14</v>
      </c>
      <c r="Y11" s="26" t="s">
        <v>33</v>
      </c>
      <c r="Z11" s="12" t="s">
        <v>15</v>
      </c>
      <c r="AA11" s="12" t="s">
        <v>16</v>
      </c>
      <c r="AB11" s="12" t="s">
        <v>16</v>
      </c>
      <c r="AC11" s="12" t="s">
        <v>16</v>
      </c>
    </row>
    <row r="12" spans="1:29" s="39" customFormat="1" ht="15" customHeight="1">
      <c r="A12" s="13" t="s">
        <v>17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34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98">
        <v>721207</v>
      </c>
      <c r="B13" s="99">
        <v>100.4</v>
      </c>
      <c r="C13" s="100"/>
      <c r="D13" s="94" t="s">
        <v>59</v>
      </c>
      <c r="E13" s="94" t="s">
        <v>47</v>
      </c>
      <c r="F13" s="84"/>
      <c r="G13" s="69">
        <v>200</v>
      </c>
      <c r="H13" s="44">
        <v>220</v>
      </c>
      <c r="I13" s="44">
        <v>235</v>
      </c>
      <c r="J13" s="42">
        <f>MAX(G13,H13,I13)</f>
        <v>235</v>
      </c>
      <c r="K13" s="43">
        <f>IF(J13&lt;0,0,J13)</f>
        <v>235</v>
      </c>
      <c r="L13" s="111">
        <v>150</v>
      </c>
      <c r="M13" s="112">
        <v>-160</v>
      </c>
      <c r="N13" s="112" t="s">
        <v>64</v>
      </c>
      <c r="O13" s="43">
        <f>MAX(L13,M13,N13)</f>
        <v>150</v>
      </c>
      <c r="P13" s="43">
        <f>IF(O13&lt;0,0,O13)</f>
        <v>150</v>
      </c>
      <c r="Q13" s="43">
        <f>SUM(K13+P13)</f>
        <v>385</v>
      </c>
      <c r="R13" s="69">
        <v>190</v>
      </c>
      <c r="S13" s="44">
        <v>205</v>
      </c>
      <c r="T13" s="44">
        <v>215</v>
      </c>
      <c r="U13" s="43">
        <f aca="true" t="shared" si="0" ref="U13:U27">MAX(R13,S13,T13)</f>
        <v>215</v>
      </c>
      <c r="V13" s="43">
        <f aca="true" t="shared" si="1" ref="V13:V27">IF(U13&lt;0,0,U13)</f>
        <v>215</v>
      </c>
      <c r="W13" s="43">
        <f aca="true" t="shared" si="2" ref="W13:W27">SUM(K13+P13+V13)</f>
        <v>600</v>
      </c>
      <c r="X13" s="45">
        <f>IF(B13&lt;&gt;0,VLOOKUP(INT(B13),Wilksmen,(B13-INT(B13))*10+2),0)</f>
        <v>0.6076</v>
      </c>
      <c r="Y13" s="42">
        <f aca="true" t="shared" si="3" ref="Y13:Y27">SUM(W13*X13)</f>
        <v>364.56</v>
      </c>
      <c r="Z13" s="46"/>
      <c r="AA13" s="46"/>
      <c r="AB13" s="46"/>
      <c r="AC13" s="46"/>
    </row>
    <row r="14" spans="1:29" s="39" customFormat="1" ht="18" customHeight="1">
      <c r="A14" s="98">
        <v>850901</v>
      </c>
      <c r="B14" s="99">
        <v>93.2</v>
      </c>
      <c r="C14" s="100"/>
      <c r="D14" s="94" t="s">
        <v>51</v>
      </c>
      <c r="E14" s="94" t="s">
        <v>42</v>
      </c>
      <c r="F14" s="70"/>
      <c r="G14" s="69">
        <v>220</v>
      </c>
      <c r="H14" s="44">
        <v>240</v>
      </c>
      <c r="I14" s="44">
        <v>-250</v>
      </c>
      <c r="J14" s="42">
        <f aca="true" t="shared" si="4" ref="J14:J27">MAX(G14,H14,I14)</f>
        <v>240</v>
      </c>
      <c r="K14" s="43">
        <f aca="true" t="shared" si="5" ref="K14:K27">IF(J14&lt;0,0,J14)</f>
        <v>240</v>
      </c>
      <c r="L14" s="111">
        <v>-155</v>
      </c>
      <c r="M14" s="112">
        <v>155</v>
      </c>
      <c r="N14" s="112">
        <v>-160</v>
      </c>
      <c r="O14" s="43">
        <f aca="true" t="shared" si="6" ref="O14:O27">MAX(L14,M14,N14)</f>
        <v>155</v>
      </c>
      <c r="P14" s="43">
        <f aca="true" t="shared" si="7" ref="P14:P27">IF(O14&lt;0,0,O14)</f>
        <v>155</v>
      </c>
      <c r="Q14" s="43">
        <f>SUM(K14+P14)</f>
        <v>395</v>
      </c>
      <c r="R14" s="69">
        <v>210</v>
      </c>
      <c r="S14" s="44">
        <v>220</v>
      </c>
      <c r="T14" s="44">
        <v>-235</v>
      </c>
      <c r="U14" s="43">
        <f t="shared" si="0"/>
        <v>220</v>
      </c>
      <c r="V14" s="43">
        <f t="shared" si="1"/>
        <v>220</v>
      </c>
      <c r="W14" s="43">
        <f t="shared" si="2"/>
        <v>615</v>
      </c>
      <c r="X14" s="45">
        <f aca="true" t="shared" si="8" ref="X14:X27">IF(B14&lt;&gt;0,VLOOKUP(INT(B14),Wilksmen,(B14-INT(B14))*10+2),0)</f>
        <v>0.6276</v>
      </c>
      <c r="Y14" s="42">
        <f t="shared" si="3"/>
        <v>385.97400000000005</v>
      </c>
      <c r="Z14" s="44"/>
      <c r="AA14" s="44"/>
      <c r="AB14" s="44"/>
      <c r="AC14" s="44"/>
    </row>
    <row r="15" spans="1:29" s="39" customFormat="1" ht="18" customHeight="1">
      <c r="A15" s="98">
        <v>710330</v>
      </c>
      <c r="B15" s="99">
        <v>90.6</v>
      </c>
      <c r="C15" s="100"/>
      <c r="D15" s="94" t="s">
        <v>57</v>
      </c>
      <c r="E15" s="94" t="s">
        <v>42</v>
      </c>
      <c r="F15" s="69"/>
      <c r="G15" s="69">
        <v>225</v>
      </c>
      <c r="H15" s="44" t="s">
        <v>64</v>
      </c>
      <c r="I15" s="44" t="s">
        <v>64</v>
      </c>
      <c r="J15" s="42">
        <f t="shared" si="4"/>
        <v>225</v>
      </c>
      <c r="K15" s="43">
        <f t="shared" si="5"/>
        <v>225</v>
      </c>
      <c r="L15" s="111">
        <v>-165</v>
      </c>
      <c r="M15" s="112">
        <v>-165</v>
      </c>
      <c r="N15" s="112">
        <v>-165</v>
      </c>
      <c r="O15" s="43">
        <f t="shared" si="6"/>
        <v>-165</v>
      </c>
      <c r="P15" s="43">
        <f t="shared" si="7"/>
        <v>0</v>
      </c>
      <c r="Q15" s="43">
        <f>SUM(K15+P15)</f>
        <v>225</v>
      </c>
      <c r="R15" s="69">
        <v>-230</v>
      </c>
      <c r="S15" s="44">
        <v>230</v>
      </c>
      <c r="T15" s="44" t="s">
        <v>64</v>
      </c>
      <c r="U15" s="43">
        <f t="shared" si="0"/>
        <v>230</v>
      </c>
      <c r="V15" s="43">
        <f t="shared" si="1"/>
        <v>230</v>
      </c>
      <c r="W15" s="43">
        <f t="shared" si="2"/>
        <v>455</v>
      </c>
      <c r="X15" s="45">
        <f t="shared" si="8"/>
        <v>0.6363</v>
      </c>
      <c r="Y15" s="42">
        <f t="shared" si="3"/>
        <v>289.5165</v>
      </c>
      <c r="Z15" s="44"/>
      <c r="AA15" s="44"/>
      <c r="AB15" s="44"/>
      <c r="AC15" s="44"/>
    </row>
    <row r="16" spans="1:29" s="39" customFormat="1" ht="18" customHeight="1">
      <c r="A16" s="95">
        <v>800927</v>
      </c>
      <c r="B16" s="88">
        <v>93</v>
      </c>
      <c r="C16" s="96"/>
      <c r="D16" s="97" t="s">
        <v>48</v>
      </c>
      <c r="E16" s="94" t="s">
        <v>47</v>
      </c>
      <c r="F16" s="70"/>
      <c r="G16" s="69">
        <v>-225</v>
      </c>
      <c r="H16" s="44">
        <v>-225</v>
      </c>
      <c r="I16" s="44">
        <v>225</v>
      </c>
      <c r="J16" s="42">
        <f t="shared" si="4"/>
        <v>225</v>
      </c>
      <c r="K16" s="43">
        <f t="shared" si="5"/>
        <v>225</v>
      </c>
      <c r="L16" s="111">
        <v>170</v>
      </c>
      <c r="M16" s="112">
        <v>180</v>
      </c>
      <c r="N16" s="112">
        <v>158</v>
      </c>
      <c r="O16" s="43">
        <f t="shared" si="6"/>
        <v>180</v>
      </c>
      <c r="P16" s="43">
        <f t="shared" si="7"/>
        <v>180</v>
      </c>
      <c r="Q16" s="43">
        <f>SUM(K16+P16)</f>
        <v>405</v>
      </c>
      <c r="R16" s="69">
        <v>250</v>
      </c>
      <c r="S16" s="44">
        <v>270</v>
      </c>
      <c r="T16" s="44">
        <v>280</v>
      </c>
      <c r="U16" s="43">
        <f t="shared" si="0"/>
        <v>280</v>
      </c>
      <c r="V16" s="43">
        <f t="shared" si="1"/>
        <v>280</v>
      </c>
      <c r="W16" s="43">
        <f t="shared" si="2"/>
        <v>685</v>
      </c>
      <c r="X16" s="45">
        <f t="shared" si="8"/>
        <v>0.6282</v>
      </c>
      <c r="Y16" s="42">
        <f t="shared" si="3"/>
        <v>430.317</v>
      </c>
      <c r="Z16" s="44"/>
      <c r="AA16" s="44"/>
      <c r="AB16" s="44"/>
      <c r="AC16" s="44"/>
    </row>
    <row r="17" spans="1:29" s="39" customFormat="1" ht="18" customHeight="1">
      <c r="A17" s="98">
        <v>651110</v>
      </c>
      <c r="B17" s="99">
        <v>98</v>
      </c>
      <c r="C17" s="100"/>
      <c r="D17" s="94" t="s">
        <v>55</v>
      </c>
      <c r="E17" s="94" t="s">
        <v>42</v>
      </c>
      <c r="F17" s="69"/>
      <c r="G17" s="69">
        <v>230</v>
      </c>
      <c r="H17" s="44">
        <v>245</v>
      </c>
      <c r="I17" s="44">
        <v>255</v>
      </c>
      <c r="J17" s="42">
        <f>MAX(G17,H17,I17)</f>
        <v>255</v>
      </c>
      <c r="K17" s="43">
        <f t="shared" si="5"/>
        <v>255</v>
      </c>
      <c r="L17" s="111">
        <v>155</v>
      </c>
      <c r="M17" s="112">
        <v>-165</v>
      </c>
      <c r="N17" s="112">
        <v>-165</v>
      </c>
      <c r="O17" s="43">
        <f t="shared" si="6"/>
        <v>155</v>
      </c>
      <c r="P17" s="43">
        <f>IF(O17&lt;0,0,O17)</f>
        <v>155</v>
      </c>
      <c r="Q17" s="43">
        <f>SUM(K17+P17)</f>
        <v>410</v>
      </c>
      <c r="R17" s="69">
        <v>270</v>
      </c>
      <c r="S17" s="44">
        <v>292.5</v>
      </c>
      <c r="T17" s="44">
        <v>-300</v>
      </c>
      <c r="U17" s="43">
        <f t="shared" si="0"/>
        <v>292.5</v>
      </c>
      <c r="V17" s="43">
        <f>IF(U17&lt;0,0,U17)</f>
        <v>292.5</v>
      </c>
      <c r="W17" s="43">
        <f>SUM(K17+P17+V17)</f>
        <v>702.5</v>
      </c>
      <c r="X17" s="45">
        <f>IF(B17&lt;&gt;0,VLOOKUP(INT(B17),Wilksmen,(B17-INT(B17))*10+2),0)</f>
        <v>0.6136</v>
      </c>
      <c r="Y17" s="42">
        <f t="shared" si="3"/>
        <v>431.05400000000003</v>
      </c>
      <c r="Z17" s="44"/>
      <c r="AA17" s="44"/>
      <c r="AB17" s="44"/>
      <c r="AC17" s="44"/>
    </row>
    <row r="18" spans="1:29" s="39" customFormat="1" ht="18" customHeight="1">
      <c r="A18" s="98">
        <v>830220</v>
      </c>
      <c r="B18" s="99">
        <v>98.4</v>
      </c>
      <c r="C18" s="100"/>
      <c r="D18" s="105" t="s">
        <v>46</v>
      </c>
      <c r="E18" s="94" t="s">
        <v>47</v>
      </c>
      <c r="F18" s="69"/>
      <c r="G18" s="69">
        <v>-230</v>
      </c>
      <c r="H18" s="44">
        <v>230</v>
      </c>
      <c r="I18" s="44">
        <v>240</v>
      </c>
      <c r="J18" s="42">
        <f t="shared" si="4"/>
        <v>240</v>
      </c>
      <c r="K18" s="43">
        <f t="shared" si="5"/>
        <v>240</v>
      </c>
      <c r="L18" s="111">
        <v>-155</v>
      </c>
      <c r="M18" s="112">
        <v>155</v>
      </c>
      <c r="N18" s="112">
        <v>160</v>
      </c>
      <c r="O18" s="43">
        <f t="shared" si="6"/>
        <v>160</v>
      </c>
      <c r="P18" s="43">
        <f t="shared" si="7"/>
        <v>160</v>
      </c>
      <c r="Q18" s="43">
        <f aca="true" t="shared" si="9" ref="Q18:Q27">SUM(K18+P18)</f>
        <v>400</v>
      </c>
      <c r="R18" s="69">
        <v>260</v>
      </c>
      <c r="S18" s="44">
        <v>265</v>
      </c>
      <c r="T18" s="44">
        <v>270</v>
      </c>
      <c r="U18" s="43">
        <f t="shared" si="0"/>
        <v>270</v>
      </c>
      <c r="V18" s="43">
        <f t="shared" si="1"/>
        <v>270</v>
      </c>
      <c r="W18" s="43">
        <f t="shared" si="2"/>
        <v>670</v>
      </c>
      <c r="X18" s="45">
        <f t="shared" si="8"/>
        <v>0.6126</v>
      </c>
      <c r="Y18" s="42">
        <f t="shared" si="3"/>
        <v>410.442</v>
      </c>
      <c r="Z18" s="44"/>
      <c r="AA18" s="44"/>
      <c r="AB18" s="44"/>
      <c r="AC18" s="44"/>
    </row>
    <row r="19" spans="1:29" s="39" customFormat="1" ht="18" customHeight="1">
      <c r="A19" s="98">
        <v>670425</v>
      </c>
      <c r="B19" s="99">
        <v>108.9</v>
      </c>
      <c r="C19" s="100"/>
      <c r="D19" s="94" t="s">
        <v>56</v>
      </c>
      <c r="E19" s="94" t="s">
        <v>47</v>
      </c>
      <c r="F19" s="69"/>
      <c r="G19" s="69">
        <v>275</v>
      </c>
      <c r="H19" s="44">
        <v>295</v>
      </c>
      <c r="I19" s="44">
        <v>305</v>
      </c>
      <c r="J19" s="42">
        <f t="shared" si="4"/>
        <v>305</v>
      </c>
      <c r="K19" s="43">
        <f t="shared" si="5"/>
        <v>305</v>
      </c>
      <c r="L19" s="111">
        <v>215</v>
      </c>
      <c r="M19" s="112">
        <v>222.5</v>
      </c>
      <c r="N19" s="112" t="s">
        <v>64</v>
      </c>
      <c r="O19" s="43">
        <f t="shared" si="6"/>
        <v>222.5</v>
      </c>
      <c r="P19" s="43">
        <f t="shared" si="7"/>
        <v>222.5</v>
      </c>
      <c r="Q19" s="43">
        <f t="shared" si="9"/>
        <v>527.5</v>
      </c>
      <c r="R19" s="69">
        <v>270</v>
      </c>
      <c r="S19" s="44">
        <v>282.5</v>
      </c>
      <c r="T19" s="44">
        <v>-290</v>
      </c>
      <c r="U19" s="43">
        <f t="shared" si="0"/>
        <v>282.5</v>
      </c>
      <c r="V19" s="43">
        <f t="shared" si="1"/>
        <v>282.5</v>
      </c>
      <c r="W19" s="43">
        <f t="shared" si="2"/>
        <v>810</v>
      </c>
      <c r="X19" s="45">
        <f t="shared" si="8"/>
        <v>0.5903</v>
      </c>
      <c r="Y19" s="42">
        <f t="shared" si="3"/>
        <v>478.14300000000003</v>
      </c>
      <c r="Z19" s="44"/>
      <c r="AA19" s="44"/>
      <c r="AB19" s="44"/>
      <c r="AC19" s="44"/>
    </row>
    <row r="20" spans="1:29" s="39" customFormat="1" ht="18" customHeight="1">
      <c r="A20" s="95"/>
      <c r="B20" s="88"/>
      <c r="C20" s="93"/>
      <c r="D20" s="106"/>
      <c r="E20" s="94"/>
      <c r="F20" s="69"/>
      <c r="G20" s="69"/>
      <c r="H20" s="44"/>
      <c r="I20" s="44"/>
      <c r="J20" s="42">
        <f t="shared" si="4"/>
        <v>0</v>
      </c>
      <c r="K20" s="43">
        <f t="shared" si="5"/>
        <v>0</v>
      </c>
      <c r="L20" s="111"/>
      <c r="M20" s="112"/>
      <c r="N20" s="112"/>
      <c r="O20" s="43">
        <f t="shared" si="6"/>
        <v>0</v>
      </c>
      <c r="P20" s="43">
        <f t="shared" si="7"/>
        <v>0</v>
      </c>
      <c r="Q20" s="43">
        <f t="shared" si="9"/>
        <v>0</v>
      </c>
      <c r="R20" s="69"/>
      <c r="S20" s="44"/>
      <c r="T20" s="44"/>
      <c r="U20" s="43">
        <f t="shared" si="0"/>
        <v>0</v>
      </c>
      <c r="V20" s="43">
        <f t="shared" si="1"/>
        <v>0</v>
      </c>
      <c r="W20" s="43">
        <f t="shared" si="2"/>
        <v>0</v>
      </c>
      <c r="X20" s="45">
        <f t="shared" si="8"/>
        <v>0</v>
      </c>
      <c r="Y20" s="42">
        <f t="shared" si="3"/>
        <v>0</v>
      </c>
      <c r="Z20" s="44"/>
      <c r="AA20" s="44"/>
      <c r="AB20" s="44"/>
      <c r="AC20" s="44"/>
    </row>
    <row r="21" spans="1:29" s="39" customFormat="1" ht="18" customHeight="1">
      <c r="A21" s="98"/>
      <c r="B21" s="99"/>
      <c r="C21" s="100"/>
      <c r="D21" s="94"/>
      <c r="E21" s="94"/>
      <c r="F21" s="70"/>
      <c r="G21" s="69"/>
      <c r="H21" s="44"/>
      <c r="I21" s="44"/>
      <c r="J21" s="42">
        <f t="shared" si="4"/>
        <v>0</v>
      </c>
      <c r="K21" s="43">
        <f t="shared" si="5"/>
        <v>0</v>
      </c>
      <c r="L21" s="111"/>
      <c r="M21" s="112"/>
      <c r="N21" s="112"/>
      <c r="O21" s="43">
        <f t="shared" si="6"/>
        <v>0</v>
      </c>
      <c r="P21" s="43">
        <f t="shared" si="7"/>
        <v>0</v>
      </c>
      <c r="Q21" s="43">
        <f t="shared" si="9"/>
        <v>0</v>
      </c>
      <c r="R21" s="69"/>
      <c r="S21" s="44"/>
      <c r="T21" s="44"/>
      <c r="U21" s="43">
        <f t="shared" si="0"/>
        <v>0</v>
      </c>
      <c r="V21" s="43">
        <f t="shared" si="1"/>
        <v>0</v>
      </c>
      <c r="W21" s="43">
        <f t="shared" si="2"/>
        <v>0</v>
      </c>
      <c r="X21" s="45">
        <f t="shared" si="8"/>
        <v>0</v>
      </c>
      <c r="Y21" s="42">
        <f t="shared" si="3"/>
        <v>0</v>
      </c>
      <c r="Z21" s="44"/>
      <c r="AA21" s="44"/>
      <c r="AB21" s="44"/>
      <c r="AC21" s="44"/>
    </row>
    <row r="22" spans="1:29" s="39" customFormat="1" ht="18" customHeight="1">
      <c r="A22" s="95"/>
      <c r="B22" s="99"/>
      <c r="C22" s="96"/>
      <c r="D22" s="97"/>
      <c r="E22" s="94"/>
      <c r="F22" s="69"/>
      <c r="G22" s="69"/>
      <c r="H22" s="44"/>
      <c r="I22" s="44"/>
      <c r="J22" s="42">
        <f t="shared" si="4"/>
        <v>0</v>
      </c>
      <c r="K22" s="43">
        <f t="shared" si="5"/>
        <v>0</v>
      </c>
      <c r="L22" s="111"/>
      <c r="M22" s="112"/>
      <c r="N22" s="112"/>
      <c r="O22" s="43">
        <f t="shared" si="6"/>
        <v>0</v>
      </c>
      <c r="P22" s="43">
        <f t="shared" si="7"/>
        <v>0</v>
      </c>
      <c r="Q22" s="43">
        <f t="shared" si="9"/>
        <v>0</v>
      </c>
      <c r="R22" s="69"/>
      <c r="S22" s="44"/>
      <c r="T22" s="44"/>
      <c r="U22" s="43">
        <f t="shared" si="0"/>
        <v>0</v>
      </c>
      <c r="V22" s="43">
        <f t="shared" si="1"/>
        <v>0</v>
      </c>
      <c r="W22" s="43">
        <f t="shared" si="2"/>
        <v>0</v>
      </c>
      <c r="X22" s="45">
        <f t="shared" si="8"/>
        <v>0</v>
      </c>
      <c r="Y22" s="42">
        <f t="shared" si="3"/>
        <v>0</v>
      </c>
      <c r="Z22" s="44"/>
      <c r="AA22" s="44"/>
      <c r="AB22" s="44"/>
      <c r="AC22" s="44"/>
    </row>
    <row r="23" spans="1:29" s="39" customFormat="1" ht="18" customHeight="1">
      <c r="A23" s="98"/>
      <c r="B23" s="99"/>
      <c r="C23" s="100"/>
      <c r="D23" s="94"/>
      <c r="E23" s="94"/>
      <c r="F23" s="70"/>
      <c r="G23" s="69"/>
      <c r="H23" s="44"/>
      <c r="I23" s="44"/>
      <c r="J23" s="42">
        <f t="shared" si="4"/>
        <v>0</v>
      </c>
      <c r="K23" s="43">
        <f t="shared" si="5"/>
        <v>0</v>
      </c>
      <c r="L23" s="111"/>
      <c r="M23" s="112"/>
      <c r="N23" s="112"/>
      <c r="O23" s="43">
        <f t="shared" si="6"/>
        <v>0</v>
      </c>
      <c r="P23" s="43">
        <f t="shared" si="7"/>
        <v>0</v>
      </c>
      <c r="Q23" s="43">
        <f t="shared" si="9"/>
        <v>0</v>
      </c>
      <c r="R23" s="69"/>
      <c r="S23" s="44"/>
      <c r="T23" s="44"/>
      <c r="U23" s="43">
        <f t="shared" si="0"/>
        <v>0</v>
      </c>
      <c r="V23" s="43">
        <f t="shared" si="1"/>
        <v>0</v>
      </c>
      <c r="W23" s="43">
        <f t="shared" si="2"/>
        <v>0</v>
      </c>
      <c r="X23" s="45">
        <f t="shared" si="8"/>
        <v>0</v>
      </c>
      <c r="Y23" s="42">
        <f t="shared" si="3"/>
        <v>0</v>
      </c>
      <c r="Z23" s="44"/>
      <c r="AA23" s="44"/>
      <c r="AB23" s="44"/>
      <c r="AC23" s="44"/>
    </row>
    <row r="24" spans="1:29" s="39" customFormat="1" ht="18" customHeight="1">
      <c r="A24" s="98"/>
      <c r="B24" s="99"/>
      <c r="C24" s="100"/>
      <c r="D24" s="94"/>
      <c r="E24" s="94"/>
      <c r="F24" s="69"/>
      <c r="G24" s="69"/>
      <c r="H24" s="44"/>
      <c r="I24" s="44"/>
      <c r="J24" s="42">
        <f t="shared" si="4"/>
        <v>0</v>
      </c>
      <c r="K24" s="43">
        <f t="shared" si="5"/>
        <v>0</v>
      </c>
      <c r="L24" s="69"/>
      <c r="M24" s="44"/>
      <c r="N24" s="44"/>
      <c r="O24" s="43">
        <f t="shared" si="6"/>
        <v>0</v>
      </c>
      <c r="P24" s="43">
        <f t="shared" si="7"/>
        <v>0</v>
      </c>
      <c r="Q24" s="43">
        <f t="shared" si="9"/>
        <v>0</v>
      </c>
      <c r="R24" s="69"/>
      <c r="S24" s="44"/>
      <c r="T24" s="44"/>
      <c r="U24" s="43">
        <f t="shared" si="0"/>
        <v>0</v>
      </c>
      <c r="V24" s="43">
        <f t="shared" si="1"/>
        <v>0</v>
      </c>
      <c r="W24" s="43">
        <f t="shared" si="2"/>
        <v>0</v>
      </c>
      <c r="X24" s="45">
        <f t="shared" si="8"/>
        <v>0</v>
      </c>
      <c r="Y24" s="42">
        <f t="shared" si="3"/>
        <v>0</v>
      </c>
      <c r="Z24" s="44"/>
      <c r="AA24" s="44"/>
      <c r="AB24" s="44"/>
      <c r="AC24" s="44"/>
    </row>
    <row r="25" spans="1:29" s="39" customFormat="1" ht="18" customHeight="1">
      <c r="A25" s="101"/>
      <c r="B25" s="99"/>
      <c r="C25" s="101"/>
      <c r="D25" s="89"/>
      <c r="E25" s="89"/>
      <c r="F25" s="69"/>
      <c r="G25" s="69"/>
      <c r="H25" s="44"/>
      <c r="I25" s="44"/>
      <c r="J25" s="42">
        <f t="shared" si="4"/>
        <v>0</v>
      </c>
      <c r="K25" s="43">
        <f t="shared" si="5"/>
        <v>0</v>
      </c>
      <c r="L25" s="69"/>
      <c r="M25" s="44"/>
      <c r="N25" s="44"/>
      <c r="O25" s="43">
        <f t="shared" si="6"/>
        <v>0</v>
      </c>
      <c r="P25" s="43">
        <f t="shared" si="7"/>
        <v>0</v>
      </c>
      <c r="Q25" s="43">
        <f t="shared" si="9"/>
        <v>0</v>
      </c>
      <c r="R25" s="69"/>
      <c r="S25" s="44"/>
      <c r="T25" s="44"/>
      <c r="U25" s="43">
        <f t="shared" si="0"/>
        <v>0</v>
      </c>
      <c r="V25" s="43">
        <f t="shared" si="1"/>
        <v>0</v>
      </c>
      <c r="W25" s="43">
        <f t="shared" si="2"/>
        <v>0</v>
      </c>
      <c r="X25" s="45">
        <f t="shared" si="8"/>
        <v>0</v>
      </c>
      <c r="Y25" s="42">
        <f t="shared" si="3"/>
        <v>0</v>
      </c>
      <c r="Z25" s="44"/>
      <c r="AA25" s="44"/>
      <c r="AB25" s="44"/>
      <c r="AC25" s="44"/>
    </row>
    <row r="26" spans="1:32" ht="18" customHeight="1">
      <c r="A26" s="98"/>
      <c r="B26" s="99"/>
      <c r="C26" s="98"/>
      <c r="D26" s="102"/>
      <c r="E26" s="100"/>
      <c r="F26" s="80"/>
      <c r="G26" s="69"/>
      <c r="H26" s="85"/>
      <c r="I26" s="85"/>
      <c r="J26" s="42">
        <f t="shared" si="4"/>
        <v>0</v>
      </c>
      <c r="K26" s="43">
        <f t="shared" si="5"/>
        <v>0</v>
      </c>
      <c r="L26" s="69"/>
      <c r="M26" s="85"/>
      <c r="N26" s="85"/>
      <c r="O26" s="43">
        <f t="shared" si="6"/>
        <v>0</v>
      </c>
      <c r="P26" s="43">
        <f t="shared" si="7"/>
        <v>0</v>
      </c>
      <c r="Q26" s="43">
        <f t="shared" si="9"/>
        <v>0</v>
      </c>
      <c r="R26" s="69"/>
      <c r="S26" s="85"/>
      <c r="T26" s="85"/>
      <c r="U26" s="43">
        <f t="shared" si="0"/>
        <v>0</v>
      </c>
      <c r="V26" s="43">
        <f t="shared" si="1"/>
        <v>0</v>
      </c>
      <c r="W26" s="43">
        <f t="shared" si="2"/>
        <v>0</v>
      </c>
      <c r="X26" s="45">
        <f t="shared" si="8"/>
        <v>0</v>
      </c>
      <c r="Y26" s="42">
        <f t="shared" si="3"/>
        <v>0</v>
      </c>
      <c r="Z26" s="85"/>
      <c r="AA26" s="85"/>
      <c r="AB26" s="85"/>
      <c r="AC26" s="85"/>
      <c r="AD26" s="39"/>
      <c r="AE26" s="39"/>
      <c r="AF26" s="39"/>
    </row>
    <row r="27" spans="1:29" s="6" customFormat="1" ht="18" customHeight="1">
      <c r="A27" s="103"/>
      <c r="B27" s="99"/>
      <c r="C27" s="103"/>
      <c r="D27" s="104"/>
      <c r="E27" s="104"/>
      <c r="F27" s="87"/>
      <c r="G27" s="69"/>
      <c r="H27" s="86"/>
      <c r="I27" s="86"/>
      <c r="J27" s="42">
        <f t="shared" si="4"/>
        <v>0</v>
      </c>
      <c r="K27" s="43">
        <f t="shared" si="5"/>
        <v>0</v>
      </c>
      <c r="L27" s="69"/>
      <c r="M27" s="86"/>
      <c r="N27" s="86"/>
      <c r="O27" s="43">
        <f t="shared" si="6"/>
        <v>0</v>
      </c>
      <c r="P27" s="43">
        <f t="shared" si="7"/>
        <v>0</v>
      </c>
      <c r="Q27" s="43">
        <f t="shared" si="9"/>
        <v>0</v>
      </c>
      <c r="R27" s="69"/>
      <c r="S27" s="86"/>
      <c r="T27" s="86"/>
      <c r="U27" s="43">
        <f t="shared" si="0"/>
        <v>0</v>
      </c>
      <c r="V27" s="43">
        <f t="shared" si="1"/>
        <v>0</v>
      </c>
      <c r="W27" s="43">
        <f t="shared" si="2"/>
        <v>0</v>
      </c>
      <c r="X27" s="45">
        <f t="shared" si="8"/>
        <v>0</v>
      </c>
      <c r="Y27" s="42">
        <f t="shared" si="3"/>
        <v>0</v>
      </c>
      <c r="Z27" s="86"/>
      <c r="AA27" s="86"/>
      <c r="AB27" s="86"/>
      <c r="AC27" s="86"/>
    </row>
    <row r="28" spans="1:29" s="6" customFormat="1" ht="18" customHeight="1">
      <c r="A28" s="107"/>
      <c r="B28" s="88"/>
      <c r="C28" s="107"/>
      <c r="D28" s="107"/>
      <c r="E28" s="107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91"/>
      <c r="Y28" s="67"/>
      <c r="Z28" s="64"/>
      <c r="AA28" s="64"/>
      <c r="AB28" s="64"/>
      <c r="AC28" s="64"/>
    </row>
    <row r="29" spans="1:29" s="6" customFormat="1" ht="18" customHeight="1">
      <c r="A29" s="107"/>
      <c r="B29" s="88"/>
      <c r="C29" s="107"/>
      <c r="D29" s="92" t="s">
        <v>54</v>
      </c>
      <c r="E29" s="107"/>
      <c r="F29" s="64"/>
      <c r="G29" s="66"/>
      <c r="H29" s="64"/>
      <c r="I29" s="64"/>
      <c r="J29" s="67"/>
      <c r="K29" s="68"/>
      <c r="L29" s="66"/>
      <c r="M29" s="64"/>
      <c r="N29" s="64"/>
      <c r="O29" s="68"/>
      <c r="P29" s="68"/>
      <c r="Q29" s="68"/>
      <c r="R29" s="66"/>
      <c r="S29" s="64"/>
      <c r="T29" s="64"/>
      <c r="U29" s="68"/>
      <c r="V29" s="110" t="s">
        <v>53</v>
      </c>
      <c r="W29" s="68"/>
      <c r="X29" s="91"/>
      <c r="Y29" s="67"/>
      <c r="Z29" s="64"/>
      <c r="AA29" s="64"/>
      <c r="AB29" s="64"/>
      <c r="AC29" s="64"/>
    </row>
    <row r="30" spans="1:29" s="6" customFormat="1" ht="18" customHeight="1">
      <c r="A30" s="107"/>
      <c r="B30" s="88"/>
      <c r="C30" s="107"/>
      <c r="D30" s="107"/>
      <c r="E30" s="107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91"/>
      <c r="Y30" s="67"/>
      <c r="Z30" s="64"/>
      <c r="AA30" s="64"/>
      <c r="AB30" s="64"/>
      <c r="AC30" s="64"/>
    </row>
    <row r="31" spans="1:27" s="6" customFormat="1" ht="15" customHeight="1">
      <c r="A31" s="6" t="s">
        <v>18</v>
      </c>
      <c r="E31" s="6" t="s">
        <v>19</v>
      </c>
      <c r="H31"/>
      <c r="I31" s="6" t="s">
        <v>19</v>
      </c>
      <c r="J31" s="28"/>
      <c r="N31" s="31" t="s">
        <v>20</v>
      </c>
      <c r="S31" s="6" t="s">
        <v>21</v>
      </c>
      <c r="X31"/>
      <c r="Y31" s="31" t="s">
        <v>22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23</v>
      </c>
      <c r="E35" s="6" t="s">
        <v>23</v>
      </c>
      <c r="H35"/>
      <c r="I35" s="6" t="s">
        <v>23</v>
      </c>
      <c r="J35" s="28"/>
      <c r="N35" s="6" t="s">
        <v>23</v>
      </c>
      <c r="S35" s="6" t="s">
        <v>23</v>
      </c>
      <c r="X35"/>
      <c r="Y35" s="6" t="s">
        <v>23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51"/>
      <c r="B37" s="51"/>
      <c r="C37" s="18"/>
      <c r="D37" s="39"/>
      <c r="E37" s="11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V29" r:id="rId1" display="mailto:kansli@styrkelyft.se"/>
  </hyperlinks>
  <printOptions/>
  <pageMargins left="0.1968503937007874" right="0.1968503937007874" top="0.984251968503937" bottom="0.7874015748031497" header="0.5118110236220472" footer="0.5118110236220472"/>
  <pageSetup fitToHeight="1" fitToWidth="1" horizontalDpi="300" verticalDpi="3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A5" sqref="A5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6.2812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7109375" style="1" customWidth="1"/>
    <col min="15" max="15" width="0.85546875" style="2" customWidth="1"/>
    <col min="16" max="16" width="6.8515625" style="2" customWidth="1"/>
    <col min="17" max="17" width="7.5742187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6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24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41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40</v>
      </c>
      <c r="I6" s="8"/>
      <c r="J6" s="8"/>
      <c r="K6" s="8" t="s">
        <v>61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25</v>
      </c>
      <c r="B9" s="52"/>
      <c r="C9" s="8"/>
      <c r="E9" s="79" t="s">
        <v>39</v>
      </c>
      <c r="F9" s="109"/>
      <c r="G9" s="79" t="s">
        <v>6</v>
      </c>
      <c r="H9" s="83"/>
      <c r="I9" s="79" t="s">
        <v>37</v>
      </c>
      <c r="L9" s="56" t="s">
        <v>5</v>
      </c>
      <c r="M9" s="9"/>
      <c r="N9" s="52" t="s">
        <v>62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26</v>
      </c>
      <c r="I11" s="16"/>
      <c r="J11" s="20"/>
      <c r="K11" s="20" t="s">
        <v>27</v>
      </c>
      <c r="L11" s="14"/>
      <c r="M11" s="15" t="s">
        <v>2</v>
      </c>
      <c r="N11" s="22"/>
      <c r="O11"/>
      <c r="P11" s="20" t="s">
        <v>28</v>
      </c>
      <c r="Q11" s="23" t="s">
        <v>29</v>
      </c>
      <c r="R11" s="14"/>
      <c r="S11" s="15" t="s">
        <v>30</v>
      </c>
      <c r="T11" s="16"/>
      <c r="U11"/>
      <c r="V11" s="20" t="s">
        <v>31</v>
      </c>
      <c r="W11" s="20" t="s">
        <v>32</v>
      </c>
      <c r="X11" s="24" t="s">
        <v>14</v>
      </c>
      <c r="Y11" s="26" t="s">
        <v>33</v>
      </c>
      <c r="Z11" s="12" t="s">
        <v>15</v>
      </c>
      <c r="AA11" s="12" t="s">
        <v>16</v>
      </c>
      <c r="AB11" s="12" t="s">
        <v>16</v>
      </c>
      <c r="AC11" s="12" t="s">
        <v>16</v>
      </c>
    </row>
    <row r="12" spans="1:29" s="39" customFormat="1" ht="15" customHeight="1">
      <c r="A12" s="13" t="s">
        <v>17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34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01">
        <v>850409</v>
      </c>
      <c r="B13" s="90">
        <v>63.7</v>
      </c>
      <c r="C13" s="90"/>
      <c r="D13" s="108" t="s">
        <v>63</v>
      </c>
      <c r="E13" s="94" t="s">
        <v>42</v>
      </c>
      <c r="F13" s="84"/>
      <c r="G13" s="69">
        <v>100</v>
      </c>
      <c r="H13" s="44">
        <v>110</v>
      </c>
      <c r="I13" s="44" t="s">
        <v>64</v>
      </c>
      <c r="J13" s="42">
        <f>MAX(G13,H13,I13)</f>
        <v>110</v>
      </c>
      <c r="K13" s="43">
        <f aca="true" t="shared" si="0" ref="K13:K27">IF(J13&lt;0,0,J13)</f>
        <v>110</v>
      </c>
      <c r="L13" s="111">
        <v>75</v>
      </c>
      <c r="M13" s="112">
        <v>-80</v>
      </c>
      <c r="N13" s="112">
        <v>-80</v>
      </c>
      <c r="O13" s="43">
        <f aca="true" t="shared" si="1" ref="O13:O27">MAX(L13,M13,N13)</f>
        <v>75</v>
      </c>
      <c r="P13" s="43">
        <f aca="true" t="shared" si="2" ref="P13:P27">IF(O13&lt;0,0,O13)</f>
        <v>75</v>
      </c>
      <c r="Q13" s="43">
        <f aca="true" t="shared" si="3" ref="Q13:Q27">SUM(K13+P13)</f>
        <v>185</v>
      </c>
      <c r="R13" s="69">
        <v>100</v>
      </c>
      <c r="S13" s="44">
        <v>120</v>
      </c>
      <c r="T13" s="44">
        <v>-140</v>
      </c>
      <c r="U13" s="43">
        <f aca="true" t="shared" si="4" ref="U13:U27">MAX(R13,S13,T13)</f>
        <v>120</v>
      </c>
      <c r="V13" s="43">
        <f aca="true" t="shared" si="5" ref="V13:V27">IF(U13&lt;0,0,U13)</f>
        <v>120</v>
      </c>
      <c r="W13" s="43">
        <f aca="true" t="shared" si="6" ref="W13:W27">SUM(K13+P13+V13)</f>
        <v>305</v>
      </c>
      <c r="X13" s="45">
        <f aca="true" t="shared" si="7" ref="X13:X27">IF(B13&lt;&gt;0,VLOOKUP(INT(B13),Wilksmen,(B13-INT(B13))*10+2),0)</f>
        <v>0.8089</v>
      </c>
      <c r="Y13" s="42">
        <f aca="true" t="shared" si="8" ref="Y13:Y27">SUM(W13*X13)</f>
        <v>246.7145</v>
      </c>
      <c r="Z13" s="46"/>
      <c r="AA13" s="46"/>
      <c r="AB13" s="46"/>
      <c r="AC13" s="46"/>
    </row>
    <row r="14" spans="1:29" s="39" customFormat="1" ht="18" customHeight="1">
      <c r="A14" s="98">
        <v>830125</v>
      </c>
      <c r="B14" s="99">
        <v>82.7</v>
      </c>
      <c r="C14" s="100"/>
      <c r="D14" s="94" t="s">
        <v>58</v>
      </c>
      <c r="E14" s="94" t="s">
        <v>47</v>
      </c>
      <c r="F14" s="70"/>
      <c r="G14" s="69">
        <v>160</v>
      </c>
      <c r="H14" s="44">
        <v>-175</v>
      </c>
      <c r="I14" s="44">
        <v>-175</v>
      </c>
      <c r="J14" s="42">
        <f aca="true" t="shared" si="9" ref="J14:J27">MAX(G14,H14,I14)</f>
        <v>160</v>
      </c>
      <c r="K14" s="43">
        <f t="shared" si="0"/>
        <v>160</v>
      </c>
      <c r="L14" s="111">
        <v>130</v>
      </c>
      <c r="M14" s="112">
        <v>140</v>
      </c>
      <c r="N14" s="112" t="s">
        <v>64</v>
      </c>
      <c r="O14" s="43">
        <f t="shared" si="1"/>
        <v>140</v>
      </c>
      <c r="P14" s="43">
        <f t="shared" si="2"/>
        <v>140</v>
      </c>
      <c r="Q14" s="43">
        <f t="shared" si="3"/>
        <v>300</v>
      </c>
      <c r="R14" s="69">
        <v>170</v>
      </c>
      <c r="S14" s="44">
        <v>190</v>
      </c>
      <c r="T14" s="44" t="s">
        <v>64</v>
      </c>
      <c r="U14" s="43">
        <f t="shared" si="4"/>
        <v>190</v>
      </c>
      <c r="V14" s="43">
        <f t="shared" si="5"/>
        <v>190</v>
      </c>
      <c r="W14" s="43">
        <f t="shared" si="6"/>
        <v>490</v>
      </c>
      <c r="X14" s="45">
        <f t="shared" si="7"/>
        <v>0.6689</v>
      </c>
      <c r="Y14" s="42">
        <f t="shared" si="8"/>
        <v>327.761</v>
      </c>
      <c r="Z14" s="44"/>
      <c r="AA14" s="44"/>
      <c r="AB14" s="44"/>
      <c r="AC14" s="44"/>
    </row>
    <row r="15" spans="1:29" s="39" customFormat="1" ht="18" customHeight="1">
      <c r="A15" s="98">
        <v>780702</v>
      </c>
      <c r="B15" s="99">
        <v>61.8</v>
      </c>
      <c r="C15" s="100"/>
      <c r="D15" s="94" t="s">
        <v>52</v>
      </c>
      <c r="E15" s="94" t="s">
        <v>41</v>
      </c>
      <c r="F15" s="69"/>
      <c r="G15" s="69">
        <v>160</v>
      </c>
      <c r="H15" s="44">
        <v>190</v>
      </c>
      <c r="I15" s="44">
        <v>-200</v>
      </c>
      <c r="J15" s="42">
        <f t="shared" si="9"/>
        <v>190</v>
      </c>
      <c r="K15" s="43">
        <f t="shared" si="0"/>
        <v>190</v>
      </c>
      <c r="L15" s="111">
        <v>-120</v>
      </c>
      <c r="M15" s="112">
        <v>125</v>
      </c>
      <c r="N15" s="112" t="s">
        <v>64</v>
      </c>
      <c r="O15" s="43">
        <f t="shared" si="1"/>
        <v>125</v>
      </c>
      <c r="P15" s="43">
        <f t="shared" si="2"/>
        <v>125</v>
      </c>
      <c r="Q15" s="43">
        <f t="shared" si="3"/>
        <v>315</v>
      </c>
      <c r="R15" s="69">
        <v>160</v>
      </c>
      <c r="S15" s="44" t="s">
        <v>64</v>
      </c>
      <c r="T15" s="44" t="s">
        <v>64</v>
      </c>
      <c r="U15" s="43">
        <f t="shared" si="4"/>
        <v>160</v>
      </c>
      <c r="V15" s="43">
        <f t="shared" si="5"/>
        <v>160</v>
      </c>
      <c r="W15" s="43">
        <f t="shared" si="6"/>
        <v>475</v>
      </c>
      <c r="X15" s="45">
        <f t="shared" si="7"/>
        <v>0.8305</v>
      </c>
      <c r="Y15" s="42">
        <f t="shared" si="8"/>
        <v>394.4875</v>
      </c>
      <c r="Z15" s="44"/>
      <c r="AA15" s="44"/>
      <c r="AB15" s="44"/>
      <c r="AC15" s="44"/>
    </row>
    <row r="16" spans="1:29" s="39" customFormat="1" ht="18" customHeight="1">
      <c r="A16" s="95">
        <v>830401</v>
      </c>
      <c r="B16" s="88">
        <v>72.7</v>
      </c>
      <c r="C16" s="96"/>
      <c r="D16" s="97" t="s">
        <v>49</v>
      </c>
      <c r="E16" s="94" t="s">
        <v>47</v>
      </c>
      <c r="F16" s="70"/>
      <c r="G16" s="69">
        <v>140</v>
      </c>
      <c r="H16" s="44">
        <v>-155</v>
      </c>
      <c r="I16" s="44">
        <v>155</v>
      </c>
      <c r="J16" s="42">
        <f t="shared" si="9"/>
        <v>155</v>
      </c>
      <c r="K16" s="43">
        <f t="shared" si="0"/>
        <v>155</v>
      </c>
      <c r="L16" s="111">
        <v>140</v>
      </c>
      <c r="M16" s="112">
        <v>150</v>
      </c>
      <c r="N16" s="112">
        <v>-160</v>
      </c>
      <c r="O16" s="43">
        <f t="shared" si="1"/>
        <v>150</v>
      </c>
      <c r="P16" s="43">
        <f t="shared" si="2"/>
        <v>150</v>
      </c>
      <c r="Q16" s="43">
        <f t="shared" si="3"/>
        <v>305</v>
      </c>
      <c r="R16" s="69">
        <v>140</v>
      </c>
      <c r="S16" s="44">
        <v>160</v>
      </c>
      <c r="T16" s="44">
        <v>-175</v>
      </c>
      <c r="U16" s="43">
        <f t="shared" si="4"/>
        <v>160</v>
      </c>
      <c r="V16" s="43">
        <f t="shared" si="5"/>
        <v>160</v>
      </c>
      <c r="W16" s="43">
        <f t="shared" si="6"/>
        <v>465</v>
      </c>
      <c r="X16" s="45">
        <f t="shared" si="7"/>
        <v>0.7285</v>
      </c>
      <c r="Y16" s="42">
        <f t="shared" si="8"/>
        <v>338.7525</v>
      </c>
      <c r="Z16" s="44"/>
      <c r="AA16" s="44"/>
      <c r="AB16" s="44"/>
      <c r="AC16" s="44"/>
    </row>
    <row r="17" spans="1:29" s="39" customFormat="1" ht="18" customHeight="1">
      <c r="A17" s="98">
        <v>531124</v>
      </c>
      <c r="B17" s="99">
        <v>81.7</v>
      </c>
      <c r="C17" s="100"/>
      <c r="D17" s="94" t="s">
        <v>45</v>
      </c>
      <c r="E17" s="94" t="s">
        <v>42</v>
      </c>
      <c r="F17" s="69"/>
      <c r="G17" s="69">
        <v>150</v>
      </c>
      <c r="H17" s="44">
        <v>170</v>
      </c>
      <c r="I17" s="44">
        <v>-180</v>
      </c>
      <c r="J17" s="42">
        <f t="shared" si="9"/>
        <v>170</v>
      </c>
      <c r="K17" s="43">
        <f t="shared" si="0"/>
        <v>170</v>
      </c>
      <c r="L17" s="111">
        <v>80</v>
      </c>
      <c r="M17" s="112">
        <v>90</v>
      </c>
      <c r="N17" s="112">
        <v>95</v>
      </c>
      <c r="O17" s="43">
        <f t="shared" si="1"/>
        <v>95</v>
      </c>
      <c r="P17" s="43">
        <f t="shared" si="2"/>
        <v>95</v>
      </c>
      <c r="Q17" s="43">
        <f t="shared" si="3"/>
        <v>265</v>
      </c>
      <c r="R17" s="69">
        <v>170</v>
      </c>
      <c r="S17" s="44">
        <v>190</v>
      </c>
      <c r="T17" s="44">
        <v>200</v>
      </c>
      <c r="U17" s="43">
        <f t="shared" si="4"/>
        <v>200</v>
      </c>
      <c r="V17" s="43">
        <f t="shared" si="5"/>
        <v>200</v>
      </c>
      <c r="W17" s="43">
        <f t="shared" si="6"/>
        <v>465</v>
      </c>
      <c r="X17" s="45">
        <f t="shared" si="7"/>
        <v>0.6739</v>
      </c>
      <c r="Y17" s="42">
        <f t="shared" si="8"/>
        <v>313.36350000000004</v>
      </c>
      <c r="Z17" s="44"/>
      <c r="AA17" s="44"/>
      <c r="AB17" s="44"/>
      <c r="AC17" s="44"/>
    </row>
    <row r="18" spans="1:29" s="39" customFormat="1" ht="18" customHeight="1">
      <c r="A18" s="95">
        <v>480201</v>
      </c>
      <c r="B18" s="88">
        <v>89.8</v>
      </c>
      <c r="C18" s="96"/>
      <c r="D18" s="97" t="s">
        <v>44</v>
      </c>
      <c r="E18" s="94" t="s">
        <v>42</v>
      </c>
      <c r="F18" s="69"/>
      <c r="G18" s="69">
        <v>175</v>
      </c>
      <c r="H18" s="44">
        <v>-185</v>
      </c>
      <c r="I18" s="44">
        <v>185</v>
      </c>
      <c r="J18" s="42">
        <f t="shared" si="9"/>
        <v>185</v>
      </c>
      <c r="K18" s="43">
        <f t="shared" si="0"/>
        <v>185</v>
      </c>
      <c r="L18" s="111">
        <v>120</v>
      </c>
      <c r="M18" s="112">
        <v>127.5</v>
      </c>
      <c r="N18" s="112">
        <v>-132.5</v>
      </c>
      <c r="O18" s="43">
        <f t="shared" si="1"/>
        <v>127.5</v>
      </c>
      <c r="P18" s="43">
        <f t="shared" si="2"/>
        <v>127.5</v>
      </c>
      <c r="Q18" s="43">
        <f t="shared" si="3"/>
        <v>312.5</v>
      </c>
      <c r="R18" s="69">
        <v>200</v>
      </c>
      <c r="S18" s="44">
        <v>220</v>
      </c>
      <c r="T18" s="44">
        <v>235</v>
      </c>
      <c r="U18" s="43">
        <f t="shared" si="4"/>
        <v>235</v>
      </c>
      <c r="V18" s="43">
        <f t="shared" si="5"/>
        <v>235</v>
      </c>
      <c r="W18" s="43">
        <f t="shared" si="6"/>
        <v>547.5</v>
      </c>
      <c r="X18" s="45">
        <f t="shared" si="7"/>
        <v>0.6391</v>
      </c>
      <c r="Y18" s="42">
        <f t="shared" si="8"/>
        <v>349.90725</v>
      </c>
      <c r="Z18" s="44"/>
      <c r="AA18" s="44"/>
      <c r="AB18" s="44"/>
      <c r="AC18" s="44"/>
    </row>
    <row r="19" spans="1:29" s="39" customFormat="1" ht="18" customHeight="1">
      <c r="A19" s="98">
        <v>450206</v>
      </c>
      <c r="B19" s="99">
        <v>82.3</v>
      </c>
      <c r="C19" s="100"/>
      <c r="D19" s="94" t="s">
        <v>43</v>
      </c>
      <c r="E19" s="94" t="s">
        <v>41</v>
      </c>
      <c r="F19" s="69"/>
      <c r="G19" s="69">
        <v>190</v>
      </c>
      <c r="H19" s="44">
        <v>-210</v>
      </c>
      <c r="I19" s="44">
        <v>-220</v>
      </c>
      <c r="J19" s="42">
        <f t="shared" si="9"/>
        <v>190</v>
      </c>
      <c r="K19" s="43">
        <f t="shared" si="0"/>
        <v>190</v>
      </c>
      <c r="L19" s="111">
        <v>90</v>
      </c>
      <c r="M19" s="112">
        <v>-100</v>
      </c>
      <c r="N19" s="112" t="s">
        <v>64</v>
      </c>
      <c r="O19" s="43">
        <f t="shared" si="1"/>
        <v>90</v>
      </c>
      <c r="P19" s="43">
        <f t="shared" si="2"/>
        <v>90</v>
      </c>
      <c r="Q19" s="43">
        <f t="shared" si="3"/>
        <v>280</v>
      </c>
      <c r="R19" s="69">
        <v>190</v>
      </c>
      <c r="S19" s="44" t="s">
        <v>64</v>
      </c>
      <c r="T19" s="44" t="s">
        <v>64</v>
      </c>
      <c r="U19" s="43">
        <f t="shared" si="4"/>
        <v>190</v>
      </c>
      <c r="V19" s="43">
        <f t="shared" si="5"/>
        <v>190</v>
      </c>
      <c r="W19" s="43">
        <f t="shared" si="6"/>
        <v>470</v>
      </c>
      <c r="X19" s="45">
        <f t="shared" si="7"/>
        <v>0.6709</v>
      </c>
      <c r="Y19" s="42">
        <f t="shared" si="8"/>
        <v>315.32300000000004</v>
      </c>
      <c r="Z19" s="44"/>
      <c r="AA19" s="44"/>
      <c r="AB19" s="44"/>
      <c r="AC19" s="44"/>
    </row>
    <row r="20" spans="1:29" s="39" customFormat="1" ht="18" customHeight="1">
      <c r="A20" s="98">
        <v>741101</v>
      </c>
      <c r="B20" s="99">
        <v>81.3</v>
      </c>
      <c r="C20" s="100"/>
      <c r="D20" s="94" t="s">
        <v>50</v>
      </c>
      <c r="E20" s="94" t="s">
        <v>47</v>
      </c>
      <c r="F20" s="69"/>
      <c r="G20" s="69">
        <v>190</v>
      </c>
      <c r="H20" s="44">
        <v>210</v>
      </c>
      <c r="I20" s="44">
        <v>225</v>
      </c>
      <c r="J20" s="42">
        <f t="shared" si="9"/>
        <v>225</v>
      </c>
      <c r="K20" s="43">
        <f t="shared" si="0"/>
        <v>225</v>
      </c>
      <c r="L20" s="111">
        <v>-180</v>
      </c>
      <c r="M20" s="112">
        <v>180</v>
      </c>
      <c r="N20" s="112">
        <v>-185</v>
      </c>
      <c r="O20" s="43">
        <f t="shared" si="1"/>
        <v>180</v>
      </c>
      <c r="P20" s="43">
        <f t="shared" si="2"/>
        <v>180</v>
      </c>
      <c r="Q20" s="43">
        <f t="shared" si="3"/>
        <v>405</v>
      </c>
      <c r="R20" s="69">
        <v>200</v>
      </c>
      <c r="S20" s="44">
        <v>-210</v>
      </c>
      <c r="T20" s="44">
        <v>215</v>
      </c>
      <c r="U20" s="43">
        <f t="shared" si="4"/>
        <v>215</v>
      </c>
      <c r="V20" s="43">
        <f t="shared" si="5"/>
        <v>215</v>
      </c>
      <c r="W20" s="43">
        <f t="shared" si="6"/>
        <v>620</v>
      </c>
      <c r="X20" s="45">
        <f t="shared" si="7"/>
        <v>0.6759</v>
      </c>
      <c r="Y20" s="42">
        <f t="shared" si="8"/>
        <v>419.058</v>
      </c>
      <c r="Z20" s="44"/>
      <c r="AA20" s="44"/>
      <c r="AB20" s="44"/>
      <c r="AC20" s="44"/>
    </row>
    <row r="21" spans="1:29" s="39" customFormat="1" ht="18" customHeight="1">
      <c r="A21" s="98">
        <v>750211</v>
      </c>
      <c r="B21" s="99">
        <v>80.2</v>
      </c>
      <c r="C21" s="100"/>
      <c r="D21" s="94" t="s">
        <v>60</v>
      </c>
      <c r="E21" s="94" t="s">
        <v>41</v>
      </c>
      <c r="F21" s="70"/>
      <c r="G21" s="69">
        <v>100</v>
      </c>
      <c r="H21" s="44" t="s">
        <v>64</v>
      </c>
      <c r="I21" s="44" t="s">
        <v>64</v>
      </c>
      <c r="J21" s="42">
        <f t="shared" si="9"/>
        <v>100</v>
      </c>
      <c r="K21" s="43">
        <f t="shared" si="0"/>
        <v>100</v>
      </c>
      <c r="L21" s="111">
        <v>100</v>
      </c>
      <c r="M21" s="112" t="s">
        <v>64</v>
      </c>
      <c r="N21" s="112" t="s">
        <v>64</v>
      </c>
      <c r="O21" s="43">
        <f t="shared" si="1"/>
        <v>100</v>
      </c>
      <c r="P21" s="43">
        <f t="shared" si="2"/>
        <v>100</v>
      </c>
      <c r="Q21" s="43">
        <f t="shared" si="3"/>
        <v>200</v>
      </c>
      <c r="R21" s="69">
        <v>100</v>
      </c>
      <c r="S21" s="44" t="s">
        <v>64</v>
      </c>
      <c r="T21" s="44" t="s">
        <v>64</v>
      </c>
      <c r="U21" s="43">
        <f t="shared" si="4"/>
        <v>100</v>
      </c>
      <c r="V21" s="43">
        <f t="shared" si="5"/>
        <v>100</v>
      </c>
      <c r="W21" s="43">
        <f t="shared" si="6"/>
        <v>300</v>
      </c>
      <c r="X21" s="45">
        <f t="shared" si="7"/>
        <v>0.6816</v>
      </c>
      <c r="Y21" s="42">
        <f t="shared" si="8"/>
        <v>204.48</v>
      </c>
      <c r="Z21" s="44"/>
      <c r="AA21" s="44"/>
      <c r="AB21" s="44"/>
      <c r="AC21" s="44"/>
    </row>
    <row r="22" spans="1:29" s="39" customFormat="1" ht="18" customHeight="1">
      <c r="A22" s="95"/>
      <c r="B22" s="99"/>
      <c r="C22" s="96"/>
      <c r="D22" s="97"/>
      <c r="E22" s="94"/>
      <c r="F22" s="69"/>
      <c r="G22" s="69"/>
      <c r="H22" s="44"/>
      <c r="I22" s="44"/>
      <c r="J22" s="42">
        <f t="shared" si="9"/>
        <v>0</v>
      </c>
      <c r="K22" s="43">
        <f t="shared" si="0"/>
        <v>0</v>
      </c>
      <c r="L22" s="69"/>
      <c r="M22" s="44"/>
      <c r="N22" s="44"/>
      <c r="O22" s="43">
        <f t="shared" si="1"/>
        <v>0</v>
      </c>
      <c r="P22" s="43">
        <f t="shared" si="2"/>
        <v>0</v>
      </c>
      <c r="Q22" s="43">
        <f t="shared" si="3"/>
        <v>0</v>
      </c>
      <c r="R22" s="69"/>
      <c r="S22" s="44"/>
      <c r="T22" s="44"/>
      <c r="U22" s="43">
        <f t="shared" si="4"/>
        <v>0</v>
      </c>
      <c r="V22" s="43">
        <f t="shared" si="5"/>
        <v>0</v>
      </c>
      <c r="W22" s="43">
        <f t="shared" si="6"/>
        <v>0</v>
      </c>
      <c r="X22" s="45">
        <f t="shared" si="7"/>
        <v>0</v>
      </c>
      <c r="Y22" s="42">
        <f t="shared" si="8"/>
        <v>0</v>
      </c>
      <c r="Z22" s="44"/>
      <c r="AA22" s="44"/>
      <c r="AB22" s="44"/>
      <c r="AC22" s="44"/>
    </row>
    <row r="23" spans="1:29" s="39" customFormat="1" ht="18" customHeight="1">
      <c r="A23" s="98"/>
      <c r="B23" s="99"/>
      <c r="C23" s="100"/>
      <c r="D23" s="94"/>
      <c r="E23" s="94"/>
      <c r="F23" s="70"/>
      <c r="G23" s="69"/>
      <c r="H23" s="44"/>
      <c r="I23" s="44"/>
      <c r="J23" s="42">
        <f t="shared" si="9"/>
        <v>0</v>
      </c>
      <c r="K23" s="43">
        <f t="shared" si="0"/>
        <v>0</v>
      </c>
      <c r="L23" s="69"/>
      <c r="M23" s="44"/>
      <c r="N23" s="44"/>
      <c r="O23" s="43">
        <f t="shared" si="1"/>
        <v>0</v>
      </c>
      <c r="P23" s="43">
        <f t="shared" si="2"/>
        <v>0</v>
      </c>
      <c r="Q23" s="43">
        <f t="shared" si="3"/>
        <v>0</v>
      </c>
      <c r="R23" s="69"/>
      <c r="S23" s="44"/>
      <c r="T23" s="44"/>
      <c r="U23" s="43">
        <f t="shared" si="4"/>
        <v>0</v>
      </c>
      <c r="V23" s="43">
        <f t="shared" si="5"/>
        <v>0</v>
      </c>
      <c r="W23" s="43">
        <f t="shared" si="6"/>
        <v>0</v>
      </c>
      <c r="X23" s="45">
        <f t="shared" si="7"/>
        <v>0</v>
      </c>
      <c r="Y23" s="42">
        <f t="shared" si="8"/>
        <v>0</v>
      </c>
      <c r="Z23" s="44"/>
      <c r="AA23" s="44"/>
      <c r="AB23" s="44"/>
      <c r="AC23" s="44"/>
    </row>
    <row r="24" spans="1:29" s="39" customFormat="1" ht="18" customHeight="1">
      <c r="A24" s="98"/>
      <c r="B24" s="99"/>
      <c r="C24" s="100"/>
      <c r="D24" s="94"/>
      <c r="E24" s="94"/>
      <c r="F24" s="69"/>
      <c r="G24" s="69"/>
      <c r="H24" s="44"/>
      <c r="I24" s="44"/>
      <c r="J24" s="42">
        <f t="shared" si="9"/>
        <v>0</v>
      </c>
      <c r="K24" s="43">
        <f t="shared" si="0"/>
        <v>0</v>
      </c>
      <c r="L24" s="69"/>
      <c r="M24" s="44"/>
      <c r="N24" s="44"/>
      <c r="O24" s="43">
        <f t="shared" si="1"/>
        <v>0</v>
      </c>
      <c r="P24" s="43">
        <f t="shared" si="2"/>
        <v>0</v>
      </c>
      <c r="Q24" s="43">
        <f t="shared" si="3"/>
        <v>0</v>
      </c>
      <c r="R24" s="69"/>
      <c r="S24" s="44"/>
      <c r="T24" s="44"/>
      <c r="U24" s="43">
        <f t="shared" si="4"/>
        <v>0</v>
      </c>
      <c r="V24" s="43">
        <f t="shared" si="5"/>
        <v>0</v>
      </c>
      <c r="W24" s="43">
        <f t="shared" si="6"/>
        <v>0</v>
      </c>
      <c r="X24" s="45">
        <f t="shared" si="7"/>
        <v>0</v>
      </c>
      <c r="Y24" s="42">
        <f t="shared" si="8"/>
        <v>0</v>
      </c>
      <c r="Z24" s="44"/>
      <c r="AA24" s="44"/>
      <c r="AB24" s="44"/>
      <c r="AC24" s="44"/>
    </row>
    <row r="25" spans="1:29" s="39" customFormat="1" ht="18" customHeight="1">
      <c r="A25" s="101"/>
      <c r="B25" s="99"/>
      <c r="C25" s="101"/>
      <c r="D25" s="89"/>
      <c r="E25" s="89"/>
      <c r="F25" s="69"/>
      <c r="G25" s="69"/>
      <c r="H25" s="44"/>
      <c r="I25" s="44"/>
      <c r="J25" s="42">
        <f t="shared" si="9"/>
        <v>0</v>
      </c>
      <c r="K25" s="43">
        <f t="shared" si="0"/>
        <v>0</v>
      </c>
      <c r="L25" s="69"/>
      <c r="M25" s="44"/>
      <c r="N25" s="44"/>
      <c r="O25" s="43">
        <f t="shared" si="1"/>
        <v>0</v>
      </c>
      <c r="P25" s="43">
        <f t="shared" si="2"/>
        <v>0</v>
      </c>
      <c r="Q25" s="43">
        <f t="shared" si="3"/>
        <v>0</v>
      </c>
      <c r="R25" s="69"/>
      <c r="S25" s="44"/>
      <c r="T25" s="44"/>
      <c r="U25" s="43">
        <f t="shared" si="4"/>
        <v>0</v>
      </c>
      <c r="V25" s="43">
        <f t="shared" si="5"/>
        <v>0</v>
      </c>
      <c r="W25" s="43">
        <f t="shared" si="6"/>
        <v>0</v>
      </c>
      <c r="X25" s="45">
        <f t="shared" si="7"/>
        <v>0</v>
      </c>
      <c r="Y25" s="42">
        <f t="shared" si="8"/>
        <v>0</v>
      </c>
      <c r="Z25" s="44"/>
      <c r="AA25" s="44"/>
      <c r="AB25" s="44"/>
      <c r="AC25" s="44"/>
    </row>
    <row r="26" spans="1:32" ht="18" customHeight="1">
      <c r="A26" s="98"/>
      <c r="B26" s="99"/>
      <c r="C26" s="98"/>
      <c r="D26" s="102"/>
      <c r="E26" s="100"/>
      <c r="F26" s="80"/>
      <c r="G26" s="69"/>
      <c r="H26" s="85"/>
      <c r="I26" s="85"/>
      <c r="J26" s="42">
        <f t="shared" si="9"/>
        <v>0</v>
      </c>
      <c r="K26" s="43">
        <f t="shared" si="0"/>
        <v>0</v>
      </c>
      <c r="L26" s="69"/>
      <c r="M26" s="85"/>
      <c r="N26" s="85"/>
      <c r="O26" s="43">
        <f t="shared" si="1"/>
        <v>0</v>
      </c>
      <c r="P26" s="43">
        <f t="shared" si="2"/>
        <v>0</v>
      </c>
      <c r="Q26" s="43">
        <f t="shared" si="3"/>
        <v>0</v>
      </c>
      <c r="R26" s="69"/>
      <c r="S26" s="85"/>
      <c r="T26" s="85"/>
      <c r="U26" s="43">
        <f t="shared" si="4"/>
        <v>0</v>
      </c>
      <c r="V26" s="43">
        <f t="shared" si="5"/>
        <v>0</v>
      </c>
      <c r="W26" s="43">
        <f t="shared" si="6"/>
        <v>0</v>
      </c>
      <c r="X26" s="45">
        <f t="shared" si="7"/>
        <v>0</v>
      </c>
      <c r="Y26" s="42">
        <f t="shared" si="8"/>
        <v>0</v>
      </c>
      <c r="Z26" s="85"/>
      <c r="AA26" s="85"/>
      <c r="AB26" s="85"/>
      <c r="AC26" s="85"/>
      <c r="AD26" s="39"/>
      <c r="AE26" s="39"/>
      <c r="AF26" s="39"/>
    </row>
    <row r="27" spans="1:29" s="6" customFormat="1" ht="18" customHeight="1">
      <c r="A27" s="103"/>
      <c r="B27" s="99"/>
      <c r="C27" s="103"/>
      <c r="D27" s="104"/>
      <c r="E27" s="104"/>
      <c r="F27" s="87"/>
      <c r="G27" s="69"/>
      <c r="H27" s="86"/>
      <c r="I27" s="86"/>
      <c r="J27" s="42">
        <f t="shared" si="9"/>
        <v>0</v>
      </c>
      <c r="K27" s="43">
        <f t="shared" si="0"/>
        <v>0</v>
      </c>
      <c r="L27" s="69"/>
      <c r="M27" s="86"/>
      <c r="N27" s="86"/>
      <c r="O27" s="43">
        <f t="shared" si="1"/>
        <v>0</v>
      </c>
      <c r="P27" s="43">
        <f t="shared" si="2"/>
        <v>0</v>
      </c>
      <c r="Q27" s="43">
        <f t="shared" si="3"/>
        <v>0</v>
      </c>
      <c r="R27" s="69"/>
      <c r="S27" s="86"/>
      <c r="T27" s="86"/>
      <c r="U27" s="43">
        <f t="shared" si="4"/>
        <v>0</v>
      </c>
      <c r="V27" s="43">
        <f t="shared" si="5"/>
        <v>0</v>
      </c>
      <c r="W27" s="43">
        <f t="shared" si="6"/>
        <v>0</v>
      </c>
      <c r="X27" s="45">
        <f t="shared" si="7"/>
        <v>0</v>
      </c>
      <c r="Y27" s="42">
        <f t="shared" si="8"/>
        <v>0</v>
      </c>
      <c r="Z27" s="86"/>
      <c r="AA27" s="86"/>
      <c r="AB27" s="86"/>
      <c r="AC27" s="86"/>
    </row>
    <row r="28" spans="1:29" s="6" customFormat="1" ht="18" customHeight="1">
      <c r="A28" s="107"/>
      <c r="B28" s="88"/>
      <c r="C28" s="107"/>
      <c r="D28" s="107"/>
      <c r="E28" s="107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91"/>
      <c r="Y28" s="67"/>
      <c r="Z28" s="64"/>
      <c r="AA28" s="64"/>
      <c r="AB28" s="64"/>
      <c r="AC28" s="64"/>
    </row>
    <row r="29" spans="1:29" s="6" customFormat="1" ht="18" customHeight="1">
      <c r="A29" s="107"/>
      <c r="B29" s="88"/>
      <c r="C29" s="107"/>
      <c r="D29" s="92" t="s">
        <v>54</v>
      </c>
      <c r="E29" s="107"/>
      <c r="F29" s="64"/>
      <c r="G29" s="66"/>
      <c r="H29" s="64"/>
      <c r="I29" s="64"/>
      <c r="J29" s="67"/>
      <c r="K29" s="68"/>
      <c r="L29" s="66"/>
      <c r="M29" s="64"/>
      <c r="N29" s="64"/>
      <c r="O29" s="68"/>
      <c r="P29" s="68"/>
      <c r="Q29" s="68"/>
      <c r="R29" s="66"/>
      <c r="S29" s="64"/>
      <c r="T29" s="64"/>
      <c r="U29" s="68"/>
      <c r="V29" s="110" t="s">
        <v>53</v>
      </c>
      <c r="W29" s="68"/>
      <c r="X29" s="91"/>
      <c r="Y29" s="67"/>
      <c r="Z29" s="64"/>
      <c r="AA29" s="64"/>
      <c r="AB29" s="64"/>
      <c r="AC29" s="64"/>
    </row>
    <row r="30" spans="1:29" s="6" customFormat="1" ht="18" customHeight="1">
      <c r="A30" s="107"/>
      <c r="B30" s="88"/>
      <c r="C30" s="107"/>
      <c r="D30" s="107"/>
      <c r="E30" s="107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91"/>
      <c r="Y30" s="67"/>
      <c r="Z30" s="64"/>
      <c r="AA30" s="64"/>
      <c r="AB30" s="64"/>
      <c r="AC30" s="64"/>
    </row>
    <row r="31" spans="1:27" s="6" customFormat="1" ht="15" customHeight="1">
      <c r="A31" s="6" t="s">
        <v>18</v>
      </c>
      <c r="E31" s="6" t="s">
        <v>19</v>
      </c>
      <c r="H31"/>
      <c r="I31" s="6" t="s">
        <v>19</v>
      </c>
      <c r="J31" s="28"/>
      <c r="N31" s="31" t="s">
        <v>20</v>
      </c>
      <c r="S31" s="6" t="s">
        <v>21</v>
      </c>
      <c r="X31"/>
      <c r="Y31" s="31" t="s">
        <v>22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23</v>
      </c>
      <c r="E35" s="6" t="s">
        <v>23</v>
      </c>
      <c r="H35"/>
      <c r="I35" s="6" t="s">
        <v>23</v>
      </c>
      <c r="J35" s="28"/>
      <c r="N35" s="6" t="s">
        <v>23</v>
      </c>
      <c r="S35" s="6" t="s">
        <v>23</v>
      </c>
      <c r="X35"/>
      <c r="Y35" s="6" t="s">
        <v>23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47"/>
      <c r="B37" s="51"/>
      <c r="C37" s="18"/>
      <c r="D37" s="39"/>
      <c r="E37" s="32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V29" r:id="rId1" display="mailto:kansli@styrkelyft.se"/>
  </hyperlinks>
  <printOptions/>
  <pageMargins left="0.1968503937007874" right="0.1968503937007874" top="0.984251968503937" bottom="0.7874015748031497" header="0.5118110236220472" footer="0.5118110236220472"/>
  <pageSetup fitToHeight="1" fitToWidth="1" horizontalDpi="300" verticalDpi="300" orientation="landscape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70" zoomScaleNormal="70" workbookViewId="0" topLeftCell="A1">
      <selection activeCell="D3" sqref="D3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114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113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115" t="s">
        <v>0</v>
      </c>
      <c r="J3" s="56"/>
      <c r="K3" s="9"/>
      <c r="L3" s="9"/>
      <c r="M3" s="9"/>
      <c r="N3" s="40"/>
      <c r="O3" s="10" t="s">
        <v>1</v>
      </c>
      <c r="P3" s="8"/>
      <c r="Q3" s="53" t="s">
        <v>42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116" t="s">
        <v>2</v>
      </c>
      <c r="J4" s="9"/>
      <c r="K4" s="9"/>
      <c r="L4" s="9"/>
      <c r="M4" s="9"/>
      <c r="N4" s="40"/>
      <c r="O4" s="10" t="s">
        <v>3</v>
      </c>
      <c r="P4" s="117"/>
      <c r="Q4" s="53" t="s">
        <v>65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 t="s">
        <v>66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40</v>
      </c>
      <c r="G6" s="8"/>
      <c r="H6" s="8" t="s">
        <v>61</v>
      </c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81" t="s">
        <v>5</v>
      </c>
      <c r="F8" s="8" t="s">
        <v>67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118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119"/>
    </row>
    <row r="11" spans="1:22" s="5" customFormat="1" ht="21.75" customHeight="1">
      <c r="A11" s="83" t="s">
        <v>68</v>
      </c>
      <c r="B11" s="83"/>
      <c r="C11" s="79"/>
      <c r="D11" s="79" t="s">
        <v>39</v>
      </c>
      <c r="E11" s="79" t="s">
        <v>69</v>
      </c>
      <c r="F11" s="52"/>
      <c r="N11" s="9"/>
      <c r="O11" s="9"/>
      <c r="P11" s="56" t="s">
        <v>7</v>
      </c>
      <c r="Q11" s="120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119"/>
      <c r="U12" s="9"/>
    </row>
    <row r="13" spans="1:21" ht="21.75" customHeight="1">
      <c r="A13" s="121" t="s">
        <v>8</v>
      </c>
      <c r="B13" s="122" t="s">
        <v>9</v>
      </c>
      <c r="C13" s="122" t="s">
        <v>10</v>
      </c>
      <c r="D13" s="123" t="s">
        <v>11</v>
      </c>
      <c r="E13" s="124" t="s">
        <v>12</v>
      </c>
      <c r="F13" s="124"/>
      <c r="G13" s="71"/>
      <c r="H13" s="125"/>
      <c r="I13" s="72"/>
      <c r="J13" s="126"/>
      <c r="K13" s="127"/>
      <c r="L13" s="125" t="s">
        <v>2</v>
      </c>
      <c r="M13" s="73"/>
      <c r="N13" s="128"/>
      <c r="O13" s="126" t="s">
        <v>13</v>
      </c>
      <c r="P13" s="129" t="s">
        <v>14</v>
      </c>
      <c r="Q13" s="130" t="s">
        <v>70</v>
      </c>
      <c r="R13" s="122" t="s">
        <v>15</v>
      </c>
      <c r="S13" s="131" t="s">
        <v>16</v>
      </c>
      <c r="T13" s="39"/>
      <c r="U13" s="39"/>
    </row>
    <row r="14" spans="1:19" s="39" customFormat="1" ht="21.75" customHeight="1" thickBot="1">
      <c r="A14" s="132" t="s">
        <v>17</v>
      </c>
      <c r="B14" s="133"/>
      <c r="C14" s="133"/>
      <c r="D14" s="133"/>
      <c r="E14" s="134"/>
      <c r="F14" s="134"/>
      <c r="G14" s="74"/>
      <c r="H14" s="74"/>
      <c r="I14" s="75"/>
      <c r="J14" s="78"/>
      <c r="K14" s="76">
        <v>1</v>
      </c>
      <c r="L14" s="74">
        <v>2</v>
      </c>
      <c r="M14" s="75">
        <v>3</v>
      </c>
      <c r="N14" s="135"/>
      <c r="O14" s="77"/>
      <c r="P14" s="136"/>
      <c r="Q14" s="137"/>
      <c r="R14" s="77"/>
      <c r="S14" s="138"/>
    </row>
    <row r="15" spans="1:21" s="147" customFormat="1" ht="21.75" customHeight="1">
      <c r="A15" s="101">
        <v>850409</v>
      </c>
      <c r="B15" s="90">
        <v>63.7</v>
      </c>
      <c r="C15" s="90"/>
      <c r="D15" s="108" t="s">
        <v>63</v>
      </c>
      <c r="E15" s="94" t="s">
        <v>42</v>
      </c>
      <c r="F15" s="139"/>
      <c r="G15" s="82"/>
      <c r="H15" s="82"/>
      <c r="I15" s="140"/>
      <c r="J15" s="141"/>
      <c r="K15" s="142">
        <v>75</v>
      </c>
      <c r="L15" s="143">
        <v>-80</v>
      </c>
      <c r="M15" s="143">
        <v>-80</v>
      </c>
      <c r="N15" s="43">
        <f aca="true" t="shared" si="0" ref="N15:N29">MAX(K15,L15,M15)</f>
        <v>75</v>
      </c>
      <c r="O15" s="43">
        <f aca="true" t="shared" si="1" ref="O15:O23">IF(N15&lt;0,0,N15)</f>
        <v>75</v>
      </c>
      <c r="P15" s="45">
        <f aca="true" t="shared" si="2" ref="P15:P22">IF(B15&lt;&gt;0,VLOOKUP(INT(B15),Wilksmen,(B15-INT(B15))*10+2),0)</f>
        <v>0.8089</v>
      </c>
      <c r="Q15" s="144">
        <f aca="true" t="shared" si="3" ref="Q15:Q22">SUM(O15*P15)</f>
        <v>60.6675</v>
      </c>
      <c r="R15" s="145"/>
      <c r="S15" s="145"/>
      <c r="T15" s="146"/>
      <c r="U15" s="146"/>
    </row>
    <row r="16" spans="1:21" s="147" customFormat="1" ht="21.75" customHeight="1">
      <c r="A16" s="98">
        <v>830125</v>
      </c>
      <c r="B16" s="99">
        <v>82.7</v>
      </c>
      <c r="C16" s="100"/>
      <c r="D16" s="94" t="s">
        <v>58</v>
      </c>
      <c r="E16" s="94" t="s">
        <v>47</v>
      </c>
      <c r="F16" s="148"/>
      <c r="G16" s="149"/>
      <c r="H16" s="149"/>
      <c r="I16" s="142"/>
      <c r="J16" s="150"/>
      <c r="K16" s="142">
        <v>130</v>
      </c>
      <c r="L16" s="143">
        <v>140</v>
      </c>
      <c r="M16" s="143" t="s">
        <v>64</v>
      </c>
      <c r="N16" s="43">
        <f t="shared" si="0"/>
        <v>140</v>
      </c>
      <c r="O16" s="43">
        <f t="shared" si="1"/>
        <v>140</v>
      </c>
      <c r="P16" s="45">
        <f t="shared" si="2"/>
        <v>0.6689</v>
      </c>
      <c r="Q16" s="144">
        <f t="shared" si="3"/>
        <v>93.646</v>
      </c>
      <c r="R16" s="143"/>
      <c r="S16" s="143"/>
      <c r="T16" s="82"/>
      <c r="U16" s="82"/>
    </row>
    <row r="17" spans="1:21" s="147" customFormat="1" ht="21.75" customHeight="1">
      <c r="A17" s="98">
        <v>780702</v>
      </c>
      <c r="B17" s="99">
        <v>61.8</v>
      </c>
      <c r="C17" s="100"/>
      <c r="D17" s="94" t="s">
        <v>52</v>
      </c>
      <c r="E17" s="94" t="s">
        <v>41</v>
      </c>
      <c r="F17" s="151"/>
      <c r="G17" s="82"/>
      <c r="H17" s="82"/>
      <c r="I17" s="140"/>
      <c r="J17" s="150"/>
      <c r="K17" s="142">
        <v>-120</v>
      </c>
      <c r="L17" s="143">
        <v>125</v>
      </c>
      <c r="M17" s="143" t="s">
        <v>64</v>
      </c>
      <c r="N17" s="43">
        <f t="shared" si="0"/>
        <v>125</v>
      </c>
      <c r="O17" s="43">
        <f t="shared" si="1"/>
        <v>125</v>
      </c>
      <c r="P17" s="45">
        <f t="shared" si="2"/>
        <v>0.8305</v>
      </c>
      <c r="Q17" s="144">
        <f t="shared" si="3"/>
        <v>103.8125</v>
      </c>
      <c r="R17" s="143"/>
      <c r="S17" s="143"/>
      <c r="T17" s="82"/>
      <c r="U17" s="82"/>
    </row>
    <row r="18" spans="1:21" s="147" customFormat="1" ht="21.75" customHeight="1">
      <c r="A18" s="95">
        <v>830401</v>
      </c>
      <c r="B18" s="88">
        <v>72.7</v>
      </c>
      <c r="C18" s="96"/>
      <c r="D18" s="97" t="s">
        <v>49</v>
      </c>
      <c r="E18" s="94" t="s">
        <v>47</v>
      </c>
      <c r="F18" s="148"/>
      <c r="G18" s="149"/>
      <c r="H18" s="149"/>
      <c r="I18" s="142"/>
      <c r="J18" s="150"/>
      <c r="K18" s="142">
        <v>140</v>
      </c>
      <c r="L18" s="143">
        <v>150</v>
      </c>
      <c r="M18" s="143">
        <v>-160</v>
      </c>
      <c r="N18" s="43">
        <f t="shared" si="0"/>
        <v>150</v>
      </c>
      <c r="O18" s="43">
        <f t="shared" si="1"/>
        <v>150</v>
      </c>
      <c r="P18" s="45">
        <f t="shared" si="2"/>
        <v>0.7285</v>
      </c>
      <c r="Q18" s="144">
        <f t="shared" si="3"/>
        <v>109.275</v>
      </c>
      <c r="R18" s="143"/>
      <c r="S18" s="143"/>
      <c r="T18" s="82"/>
      <c r="U18" s="82"/>
    </row>
    <row r="19" spans="1:21" s="147" customFormat="1" ht="21.75" customHeight="1">
      <c r="A19" s="98">
        <v>531124</v>
      </c>
      <c r="B19" s="99">
        <v>81.7</v>
      </c>
      <c r="C19" s="100"/>
      <c r="D19" s="94" t="s">
        <v>45</v>
      </c>
      <c r="E19" s="94" t="s">
        <v>42</v>
      </c>
      <c r="F19" s="151"/>
      <c r="G19" s="165"/>
      <c r="H19" s="82"/>
      <c r="I19" s="140"/>
      <c r="J19" s="150"/>
      <c r="K19" s="142">
        <v>80</v>
      </c>
      <c r="L19" s="143">
        <v>90</v>
      </c>
      <c r="M19" s="143">
        <v>95</v>
      </c>
      <c r="N19" s="43">
        <f t="shared" si="0"/>
        <v>95</v>
      </c>
      <c r="O19" s="43">
        <f t="shared" si="1"/>
        <v>95</v>
      </c>
      <c r="P19" s="45">
        <f t="shared" si="2"/>
        <v>0.6739</v>
      </c>
      <c r="Q19" s="144">
        <f t="shared" si="3"/>
        <v>64.0205</v>
      </c>
      <c r="R19" s="143"/>
      <c r="S19" s="143"/>
      <c r="T19" s="82"/>
      <c r="U19" s="82"/>
    </row>
    <row r="20" spans="1:21" s="147" customFormat="1" ht="21.75" customHeight="1">
      <c r="A20" s="95">
        <v>480201</v>
      </c>
      <c r="B20" s="88">
        <v>89.8</v>
      </c>
      <c r="C20" s="96"/>
      <c r="D20" s="97" t="s">
        <v>44</v>
      </c>
      <c r="E20" s="94" t="s">
        <v>42</v>
      </c>
      <c r="F20" s="148"/>
      <c r="G20" s="149"/>
      <c r="H20" s="149"/>
      <c r="I20" s="142"/>
      <c r="J20" s="150"/>
      <c r="K20" s="142">
        <v>120</v>
      </c>
      <c r="L20" s="143">
        <v>127.5</v>
      </c>
      <c r="M20" s="143">
        <v>-132.5</v>
      </c>
      <c r="N20" s="43">
        <f t="shared" si="0"/>
        <v>127.5</v>
      </c>
      <c r="O20" s="43">
        <f t="shared" si="1"/>
        <v>127.5</v>
      </c>
      <c r="P20" s="45">
        <f t="shared" si="2"/>
        <v>0.6391</v>
      </c>
      <c r="Q20" s="144">
        <f t="shared" si="3"/>
        <v>81.48525</v>
      </c>
      <c r="R20" s="143"/>
      <c r="S20" s="143"/>
      <c r="T20" s="82"/>
      <c r="U20" s="82"/>
    </row>
    <row r="21" spans="1:21" s="147" customFormat="1" ht="21.75" customHeight="1">
      <c r="A21" s="98">
        <v>450206</v>
      </c>
      <c r="B21" s="99">
        <v>82.3</v>
      </c>
      <c r="C21" s="100"/>
      <c r="D21" s="94" t="s">
        <v>43</v>
      </c>
      <c r="E21" s="94" t="s">
        <v>41</v>
      </c>
      <c r="F21" s="151"/>
      <c r="G21" s="82"/>
      <c r="H21" s="82"/>
      <c r="I21" s="140"/>
      <c r="J21" s="150"/>
      <c r="K21" s="142">
        <v>90</v>
      </c>
      <c r="L21" s="143">
        <v>-100</v>
      </c>
      <c r="M21" s="143" t="s">
        <v>64</v>
      </c>
      <c r="N21" s="43">
        <f t="shared" si="0"/>
        <v>90</v>
      </c>
      <c r="O21" s="43">
        <f t="shared" si="1"/>
        <v>90</v>
      </c>
      <c r="P21" s="45">
        <f t="shared" si="2"/>
        <v>0.6709</v>
      </c>
      <c r="Q21" s="144">
        <f t="shared" si="3"/>
        <v>60.38100000000001</v>
      </c>
      <c r="R21" s="143"/>
      <c r="S21" s="143"/>
      <c r="T21" s="82"/>
      <c r="U21" s="82"/>
    </row>
    <row r="22" spans="1:21" s="147" customFormat="1" ht="21.75" customHeight="1">
      <c r="A22" s="98">
        <v>741101</v>
      </c>
      <c r="B22" s="99">
        <v>81.3</v>
      </c>
      <c r="C22" s="100"/>
      <c r="D22" s="94" t="s">
        <v>50</v>
      </c>
      <c r="E22" s="94" t="s">
        <v>47</v>
      </c>
      <c r="F22" s="151"/>
      <c r="G22" s="149"/>
      <c r="H22" s="149"/>
      <c r="I22" s="142"/>
      <c r="J22" s="150"/>
      <c r="K22" s="142">
        <v>-180</v>
      </c>
      <c r="L22" s="143">
        <v>180</v>
      </c>
      <c r="M22" s="143">
        <v>-185</v>
      </c>
      <c r="N22" s="43">
        <f t="shared" si="0"/>
        <v>180</v>
      </c>
      <c r="O22" s="43">
        <f t="shared" si="1"/>
        <v>180</v>
      </c>
      <c r="P22" s="45">
        <f t="shared" si="2"/>
        <v>0.6759</v>
      </c>
      <c r="Q22" s="144">
        <f t="shared" si="3"/>
        <v>121.66199999999999</v>
      </c>
      <c r="R22" s="143"/>
      <c r="S22" s="143"/>
      <c r="T22" s="82"/>
      <c r="U22" s="82"/>
    </row>
    <row r="23" spans="1:21" s="147" customFormat="1" ht="21.75" customHeight="1">
      <c r="A23" s="98">
        <v>750211</v>
      </c>
      <c r="B23" s="99">
        <v>80.2</v>
      </c>
      <c r="C23" s="100"/>
      <c r="D23" s="94" t="s">
        <v>60</v>
      </c>
      <c r="E23" s="94" t="s">
        <v>41</v>
      </c>
      <c r="F23" s="151"/>
      <c r="G23" s="82"/>
      <c r="H23" s="82"/>
      <c r="I23" s="140"/>
      <c r="J23" s="150"/>
      <c r="K23" s="142">
        <v>100</v>
      </c>
      <c r="L23" s="143" t="s">
        <v>64</v>
      </c>
      <c r="M23" s="143" t="s">
        <v>64</v>
      </c>
      <c r="N23" s="43">
        <f t="shared" si="0"/>
        <v>100</v>
      </c>
      <c r="O23" s="43">
        <f t="shared" si="1"/>
        <v>100</v>
      </c>
      <c r="P23" s="45">
        <f>IF(B23&lt;&gt;0,VLOOKUP(INT(B23),Wilksmen,(B23-INT(B23))*10+2),0)</f>
        <v>0.6816</v>
      </c>
      <c r="Q23" s="144">
        <f>SUM(O23*P23)</f>
        <v>68.16</v>
      </c>
      <c r="R23" s="143"/>
      <c r="S23" s="143"/>
      <c r="T23" s="82"/>
      <c r="U23" s="82"/>
    </row>
    <row r="24" spans="1:21" s="147" customFormat="1" ht="21.75" customHeight="1">
      <c r="A24" s="152"/>
      <c r="B24" s="153"/>
      <c r="C24" s="154"/>
      <c r="D24" s="155"/>
      <c r="E24" s="156"/>
      <c r="F24" s="148"/>
      <c r="G24" s="149"/>
      <c r="H24" s="149"/>
      <c r="I24" s="142"/>
      <c r="J24" s="150"/>
      <c r="K24" s="142"/>
      <c r="L24" s="143"/>
      <c r="M24" s="143"/>
      <c r="N24" s="43">
        <f t="shared" si="0"/>
        <v>0</v>
      </c>
      <c r="O24" s="43"/>
      <c r="P24" s="45"/>
      <c r="Q24" s="144"/>
      <c r="R24" s="143"/>
      <c r="S24" s="143"/>
      <c r="T24" s="82"/>
      <c r="U24" s="82"/>
    </row>
    <row r="25" spans="1:21" s="147" customFormat="1" ht="21.75" customHeight="1">
      <c r="A25" s="157"/>
      <c r="B25" s="153"/>
      <c r="C25" s="158"/>
      <c r="D25" s="156"/>
      <c r="E25" s="156"/>
      <c r="F25" s="151"/>
      <c r="G25" s="82"/>
      <c r="H25" s="82"/>
      <c r="I25" s="140"/>
      <c r="J25" s="150"/>
      <c r="K25" s="142"/>
      <c r="L25" s="143"/>
      <c r="M25" s="143"/>
      <c r="N25" s="43">
        <f t="shared" si="0"/>
        <v>0</v>
      </c>
      <c r="O25" s="43"/>
      <c r="P25" s="45"/>
      <c r="Q25" s="144"/>
      <c r="R25" s="143"/>
      <c r="S25" s="143"/>
      <c r="T25" s="82"/>
      <c r="U25" s="82"/>
    </row>
    <row r="26" spans="1:21" s="147" customFormat="1" ht="21.75" customHeight="1">
      <c r="A26" s="157"/>
      <c r="B26" s="153"/>
      <c r="C26" s="158"/>
      <c r="D26" s="156"/>
      <c r="E26" s="156"/>
      <c r="F26" s="151"/>
      <c r="G26" s="149"/>
      <c r="H26" s="149"/>
      <c r="I26" s="142"/>
      <c r="J26" s="150"/>
      <c r="K26" s="142"/>
      <c r="L26" s="143"/>
      <c r="M26" s="143"/>
      <c r="N26" s="43">
        <f t="shared" si="0"/>
        <v>0</v>
      </c>
      <c r="O26" s="43"/>
      <c r="P26" s="45"/>
      <c r="Q26" s="144"/>
      <c r="R26" s="143"/>
      <c r="S26" s="143"/>
      <c r="T26" s="82"/>
      <c r="U26" s="82"/>
    </row>
    <row r="27" spans="1:21" s="147" customFormat="1" ht="21.75" customHeight="1">
      <c r="A27" s="159"/>
      <c r="B27" s="159"/>
      <c r="C27" s="159"/>
      <c r="D27" s="160"/>
      <c r="E27" s="160"/>
      <c r="F27" s="82"/>
      <c r="G27" s="82"/>
      <c r="H27" s="82"/>
      <c r="I27" s="140"/>
      <c r="J27" s="150"/>
      <c r="K27" s="143"/>
      <c r="L27" s="143"/>
      <c r="M27" s="143"/>
      <c r="N27" s="43">
        <f t="shared" si="0"/>
        <v>0</v>
      </c>
      <c r="O27" s="43"/>
      <c r="P27" s="45"/>
      <c r="Q27" s="144"/>
      <c r="R27" s="143"/>
      <c r="S27" s="143"/>
      <c r="T27" s="82"/>
      <c r="U27" s="82"/>
    </row>
    <row r="28" spans="1:21" s="147" customFormat="1" ht="21.75" customHeight="1">
      <c r="A28" s="159"/>
      <c r="B28" s="159"/>
      <c r="C28" s="159"/>
      <c r="D28" s="160"/>
      <c r="E28" s="160"/>
      <c r="F28" s="149"/>
      <c r="G28" s="149"/>
      <c r="H28" s="149"/>
      <c r="I28" s="142"/>
      <c r="J28" s="150"/>
      <c r="K28" s="143"/>
      <c r="L28" s="143"/>
      <c r="M28" s="143"/>
      <c r="N28" s="43">
        <f t="shared" si="0"/>
        <v>0</v>
      </c>
      <c r="O28" s="43"/>
      <c r="P28" s="45"/>
      <c r="Q28" s="144"/>
      <c r="R28" s="143"/>
      <c r="S28" s="143"/>
      <c r="T28" s="82"/>
      <c r="U28" s="82"/>
    </row>
    <row r="29" spans="1:21" s="147" customFormat="1" ht="21.75" customHeight="1">
      <c r="A29" s="159"/>
      <c r="B29" s="159"/>
      <c r="C29" s="159"/>
      <c r="D29" s="160"/>
      <c r="E29" s="160"/>
      <c r="F29" s="161"/>
      <c r="G29" s="161"/>
      <c r="H29" s="161"/>
      <c r="I29" s="162"/>
      <c r="J29" s="150"/>
      <c r="K29" s="143"/>
      <c r="L29" s="143"/>
      <c r="M29" s="143"/>
      <c r="N29" s="43">
        <f t="shared" si="0"/>
        <v>0</v>
      </c>
      <c r="O29" s="43"/>
      <c r="P29" s="45"/>
      <c r="Q29" s="144"/>
      <c r="R29" s="143"/>
      <c r="S29" s="143"/>
      <c r="T29" s="82"/>
      <c r="U29" s="82"/>
    </row>
    <row r="30" spans="1:22" s="39" customFormat="1" ht="18" customHeight="1">
      <c r="A30" s="62"/>
      <c r="B30" s="62"/>
      <c r="C30" s="62"/>
      <c r="D30" s="62"/>
      <c r="E30" s="62"/>
      <c r="F30" s="66"/>
      <c r="G30" s="66"/>
      <c r="H30" s="66"/>
      <c r="I30" s="66"/>
      <c r="J30" s="67"/>
      <c r="K30" s="66"/>
      <c r="L30" s="66"/>
      <c r="M30" s="66"/>
      <c r="N30" s="68"/>
      <c r="O30" s="68"/>
      <c r="P30" s="66"/>
      <c r="Q30" s="163"/>
      <c r="R30" s="67"/>
      <c r="S30" s="66"/>
      <c r="T30" s="66"/>
      <c r="U30" s="66"/>
      <c r="V30" s="66"/>
    </row>
    <row r="31" spans="4:25" ht="15" customHeight="1">
      <c r="D31" s="164"/>
      <c r="W31" s="39"/>
      <c r="X31" s="39"/>
      <c r="Y31" s="39"/>
    </row>
    <row r="32" spans="14:18" s="6" customFormat="1" ht="15" customHeight="1">
      <c r="N32" s="28"/>
      <c r="O32" s="28"/>
      <c r="Q32" s="119"/>
      <c r="R32" s="30"/>
    </row>
    <row r="33" spans="1:20" s="6" customFormat="1" ht="15" customHeight="1">
      <c r="A33" s="6" t="s">
        <v>18</v>
      </c>
      <c r="E33" s="6" t="s">
        <v>19</v>
      </c>
      <c r="G33" s="6" t="s">
        <v>19</v>
      </c>
      <c r="J33" s="28"/>
      <c r="L33" s="31" t="s">
        <v>20</v>
      </c>
      <c r="P33" s="6" t="s">
        <v>21</v>
      </c>
      <c r="Q33" s="29"/>
      <c r="S33" s="31" t="s">
        <v>22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23</v>
      </c>
      <c r="E38" s="6" t="s">
        <v>23</v>
      </c>
      <c r="G38" s="6" t="s">
        <v>23</v>
      </c>
      <c r="J38" s="28"/>
      <c r="L38" s="6" t="s">
        <v>23</v>
      </c>
      <c r="P38" s="6" t="s">
        <v>23</v>
      </c>
      <c r="Q38" s="29"/>
      <c r="S38" s="6" t="s">
        <v>23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47"/>
      <c r="B40" s="51"/>
      <c r="C40" s="18"/>
      <c r="D40" s="39"/>
      <c r="E40" s="32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="70" zoomScaleNormal="70" workbookViewId="0" topLeftCell="A1">
      <selection activeCell="C29" sqref="C29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114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113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115" t="s">
        <v>0</v>
      </c>
      <c r="J3" s="56"/>
      <c r="K3" s="9"/>
      <c r="L3" s="9"/>
      <c r="M3" s="9"/>
      <c r="N3" s="40"/>
      <c r="O3" s="10" t="s">
        <v>1</v>
      </c>
      <c r="P3" s="8"/>
      <c r="Q3" s="53" t="s">
        <v>42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116" t="s">
        <v>2</v>
      </c>
      <c r="J4" s="9"/>
      <c r="K4" s="9"/>
      <c r="L4" s="9"/>
      <c r="M4" s="9"/>
      <c r="N4" s="40"/>
      <c r="O4" s="10" t="s">
        <v>3</v>
      </c>
      <c r="P4" s="117"/>
      <c r="Q4" s="53" t="s">
        <v>65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 t="s">
        <v>66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40</v>
      </c>
      <c r="G6" s="8"/>
      <c r="H6" s="8" t="s">
        <v>61</v>
      </c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81" t="s">
        <v>5</v>
      </c>
      <c r="F8" s="8" t="s">
        <v>67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118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119"/>
    </row>
    <row r="11" spans="1:22" s="5" customFormat="1" ht="21.75" customHeight="1">
      <c r="A11" s="83" t="s">
        <v>71</v>
      </c>
      <c r="B11" s="83"/>
      <c r="C11" s="79"/>
      <c r="D11" s="79" t="s">
        <v>38</v>
      </c>
      <c r="E11" s="79" t="s">
        <v>69</v>
      </c>
      <c r="F11" s="52"/>
      <c r="N11" s="9"/>
      <c r="O11" s="9"/>
      <c r="P11" s="56" t="s">
        <v>7</v>
      </c>
      <c r="Q11" s="120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119"/>
      <c r="U12" s="9"/>
    </row>
    <row r="13" spans="1:21" ht="21.75" customHeight="1">
      <c r="A13" s="121" t="s">
        <v>8</v>
      </c>
      <c r="B13" s="122" t="s">
        <v>9</v>
      </c>
      <c r="C13" s="122" t="s">
        <v>10</v>
      </c>
      <c r="D13" s="123" t="s">
        <v>11</v>
      </c>
      <c r="E13" s="124" t="s">
        <v>12</v>
      </c>
      <c r="F13" s="124"/>
      <c r="G13" s="71"/>
      <c r="H13" s="125"/>
      <c r="I13" s="72"/>
      <c r="J13" s="126"/>
      <c r="K13" s="127"/>
      <c r="L13" s="125" t="s">
        <v>2</v>
      </c>
      <c r="M13" s="73"/>
      <c r="N13" s="128"/>
      <c r="O13" s="126" t="s">
        <v>13</v>
      </c>
      <c r="P13" s="129" t="s">
        <v>14</v>
      </c>
      <c r="Q13" s="130" t="s">
        <v>70</v>
      </c>
      <c r="R13" s="122" t="s">
        <v>15</v>
      </c>
      <c r="S13" s="131" t="s">
        <v>16</v>
      </c>
      <c r="T13" s="39"/>
      <c r="U13" s="39"/>
    </row>
    <row r="14" spans="1:19" s="39" customFormat="1" ht="21.75" customHeight="1" thickBot="1">
      <c r="A14" s="132" t="s">
        <v>17</v>
      </c>
      <c r="B14" s="133"/>
      <c r="C14" s="133"/>
      <c r="D14" s="133"/>
      <c r="E14" s="134"/>
      <c r="F14" s="134"/>
      <c r="G14" s="74"/>
      <c r="H14" s="74"/>
      <c r="I14" s="75"/>
      <c r="J14" s="78"/>
      <c r="K14" s="76">
        <v>1</v>
      </c>
      <c r="L14" s="74">
        <v>2</v>
      </c>
      <c r="M14" s="75">
        <v>3</v>
      </c>
      <c r="N14" s="135"/>
      <c r="O14" s="77"/>
      <c r="P14" s="136"/>
      <c r="Q14" s="137"/>
      <c r="R14" s="77"/>
      <c r="S14" s="138"/>
    </row>
    <row r="15" spans="1:21" s="147" customFormat="1" ht="21.75" customHeight="1">
      <c r="A15" s="98">
        <v>721207</v>
      </c>
      <c r="B15" s="99">
        <v>100.4</v>
      </c>
      <c r="C15" s="100"/>
      <c r="D15" s="94" t="s">
        <v>59</v>
      </c>
      <c r="E15" s="94" t="s">
        <v>47</v>
      </c>
      <c r="F15" s="139"/>
      <c r="G15" s="82"/>
      <c r="H15" s="82"/>
      <c r="I15" s="140"/>
      <c r="J15" s="141"/>
      <c r="K15" s="142">
        <v>150</v>
      </c>
      <c r="L15" s="143">
        <v>-160</v>
      </c>
      <c r="M15" s="143" t="s">
        <v>64</v>
      </c>
      <c r="N15" s="43">
        <f aca="true" t="shared" si="0" ref="N15:N29">MAX(K15,L15,M15)</f>
        <v>150</v>
      </c>
      <c r="O15" s="166">
        <f aca="true" t="shared" si="1" ref="O15:O22">IF(N15&lt;0,0,N15)</f>
        <v>150</v>
      </c>
      <c r="P15" s="45">
        <f aca="true" t="shared" si="2" ref="P15:P22">IF(B15&lt;&gt;0,VLOOKUP(INT(B15),Wilksmen,(B15-INT(B15))*10+2),0)</f>
        <v>0.6076</v>
      </c>
      <c r="Q15" s="144">
        <f aca="true" t="shared" si="3" ref="Q15:Q22">SUM(O15*P15)</f>
        <v>91.14</v>
      </c>
      <c r="R15" s="145"/>
      <c r="S15" s="145"/>
      <c r="T15" s="146"/>
      <c r="U15" s="146"/>
    </row>
    <row r="16" spans="1:21" s="147" customFormat="1" ht="21.75" customHeight="1">
      <c r="A16" s="98">
        <v>850901</v>
      </c>
      <c r="B16" s="99">
        <v>93.2</v>
      </c>
      <c r="C16" s="100"/>
      <c r="D16" s="94" t="s">
        <v>51</v>
      </c>
      <c r="E16" s="94" t="s">
        <v>42</v>
      </c>
      <c r="F16" s="148"/>
      <c r="G16" s="149"/>
      <c r="H16" s="149"/>
      <c r="I16" s="142"/>
      <c r="J16" s="150"/>
      <c r="K16" s="142">
        <v>-155</v>
      </c>
      <c r="L16" s="143">
        <v>155</v>
      </c>
      <c r="M16" s="143">
        <v>-160</v>
      </c>
      <c r="N16" s="43">
        <f t="shared" si="0"/>
        <v>155</v>
      </c>
      <c r="O16" s="166">
        <f t="shared" si="1"/>
        <v>155</v>
      </c>
      <c r="P16" s="45">
        <f t="shared" si="2"/>
        <v>0.6276</v>
      </c>
      <c r="Q16" s="144">
        <f t="shared" si="3"/>
        <v>97.278</v>
      </c>
      <c r="R16" s="143"/>
      <c r="S16" s="143"/>
      <c r="T16" s="82"/>
      <c r="U16" s="82"/>
    </row>
    <row r="17" spans="1:21" s="147" customFormat="1" ht="21.75" customHeight="1">
      <c r="A17" s="98">
        <v>710330</v>
      </c>
      <c r="B17" s="99">
        <v>90.6</v>
      </c>
      <c r="C17" s="100"/>
      <c r="D17" s="94" t="s">
        <v>57</v>
      </c>
      <c r="E17" s="94" t="s">
        <v>42</v>
      </c>
      <c r="F17" s="151"/>
      <c r="G17" s="82"/>
      <c r="H17" s="82"/>
      <c r="I17" s="140"/>
      <c r="J17" s="150"/>
      <c r="K17" s="142">
        <v>-165</v>
      </c>
      <c r="L17" s="143">
        <v>-165</v>
      </c>
      <c r="M17" s="143">
        <v>-165</v>
      </c>
      <c r="N17" s="43">
        <f t="shared" si="0"/>
        <v>-165</v>
      </c>
      <c r="O17" s="166">
        <f t="shared" si="1"/>
        <v>0</v>
      </c>
      <c r="P17" s="45">
        <f t="shared" si="2"/>
        <v>0.6363</v>
      </c>
      <c r="Q17" s="144">
        <f t="shared" si="3"/>
        <v>0</v>
      </c>
      <c r="R17" s="143"/>
      <c r="S17" s="143"/>
      <c r="T17" s="82"/>
      <c r="U17" s="82"/>
    </row>
    <row r="18" spans="1:21" s="147" customFormat="1" ht="21.75" customHeight="1">
      <c r="A18" s="95">
        <v>800927</v>
      </c>
      <c r="B18" s="88">
        <v>93</v>
      </c>
      <c r="C18" s="96"/>
      <c r="D18" s="97" t="s">
        <v>48</v>
      </c>
      <c r="E18" s="94" t="s">
        <v>47</v>
      </c>
      <c r="F18" s="148"/>
      <c r="G18" s="149"/>
      <c r="H18" s="149"/>
      <c r="I18" s="142"/>
      <c r="J18" s="150"/>
      <c r="K18" s="142">
        <v>170</v>
      </c>
      <c r="L18" s="143">
        <v>180</v>
      </c>
      <c r="M18" s="143">
        <v>158</v>
      </c>
      <c r="N18" s="43">
        <f t="shared" si="0"/>
        <v>180</v>
      </c>
      <c r="O18" s="166">
        <f t="shared" si="1"/>
        <v>180</v>
      </c>
      <c r="P18" s="45">
        <f t="shared" si="2"/>
        <v>0.6282</v>
      </c>
      <c r="Q18" s="144">
        <f t="shared" si="3"/>
        <v>113.076</v>
      </c>
      <c r="R18" s="143"/>
      <c r="S18" s="143"/>
      <c r="T18" s="82"/>
      <c r="U18" s="82"/>
    </row>
    <row r="19" spans="1:21" s="147" customFormat="1" ht="21.75" customHeight="1">
      <c r="A19" s="98">
        <v>651110</v>
      </c>
      <c r="B19" s="99">
        <v>98</v>
      </c>
      <c r="C19" s="100"/>
      <c r="D19" s="94" t="s">
        <v>55</v>
      </c>
      <c r="E19" s="94" t="s">
        <v>42</v>
      </c>
      <c r="F19" s="151"/>
      <c r="G19" s="82"/>
      <c r="H19" s="82"/>
      <c r="I19" s="140"/>
      <c r="J19" s="150"/>
      <c r="K19" s="142">
        <v>155</v>
      </c>
      <c r="L19" s="143">
        <v>-165</v>
      </c>
      <c r="M19" s="143">
        <v>-165</v>
      </c>
      <c r="N19" s="43">
        <f t="shared" si="0"/>
        <v>155</v>
      </c>
      <c r="O19" s="166">
        <f t="shared" si="1"/>
        <v>155</v>
      </c>
      <c r="P19" s="45">
        <f t="shared" si="2"/>
        <v>0.6136</v>
      </c>
      <c r="Q19" s="144">
        <f t="shared" si="3"/>
        <v>95.108</v>
      </c>
      <c r="R19" s="143"/>
      <c r="S19" s="143"/>
      <c r="T19" s="82"/>
      <c r="U19" s="82"/>
    </row>
    <row r="20" spans="1:21" s="147" customFormat="1" ht="21.75" customHeight="1">
      <c r="A20" s="98">
        <v>830220</v>
      </c>
      <c r="B20" s="99">
        <v>98.4</v>
      </c>
      <c r="C20" s="100"/>
      <c r="D20" s="105" t="s">
        <v>46</v>
      </c>
      <c r="E20" s="94" t="s">
        <v>47</v>
      </c>
      <c r="F20" s="148"/>
      <c r="G20" s="149"/>
      <c r="H20" s="149"/>
      <c r="I20" s="142"/>
      <c r="J20" s="150"/>
      <c r="K20" s="142">
        <v>-155</v>
      </c>
      <c r="L20" s="143">
        <v>155</v>
      </c>
      <c r="M20" s="143">
        <v>160</v>
      </c>
      <c r="N20" s="43">
        <f t="shared" si="0"/>
        <v>160</v>
      </c>
      <c r="O20" s="166">
        <f t="shared" si="1"/>
        <v>160</v>
      </c>
      <c r="P20" s="45">
        <f t="shared" si="2"/>
        <v>0.6126</v>
      </c>
      <c r="Q20" s="144">
        <f t="shared" si="3"/>
        <v>98.016</v>
      </c>
      <c r="R20" s="143"/>
      <c r="S20" s="143"/>
      <c r="T20" s="82"/>
      <c r="U20" s="82"/>
    </row>
    <row r="21" spans="1:21" s="147" customFormat="1" ht="21.75" customHeight="1">
      <c r="A21" s="98">
        <v>670425</v>
      </c>
      <c r="B21" s="99">
        <v>108.9</v>
      </c>
      <c r="C21" s="100"/>
      <c r="D21" s="94" t="s">
        <v>56</v>
      </c>
      <c r="E21" s="94" t="s">
        <v>47</v>
      </c>
      <c r="F21" s="151"/>
      <c r="G21" s="82"/>
      <c r="H21" s="82"/>
      <c r="I21" s="140"/>
      <c r="J21" s="150"/>
      <c r="K21" s="142">
        <v>215</v>
      </c>
      <c r="L21" s="143">
        <v>222.5</v>
      </c>
      <c r="M21" s="143" t="s">
        <v>64</v>
      </c>
      <c r="N21" s="43">
        <f t="shared" si="0"/>
        <v>222.5</v>
      </c>
      <c r="O21" s="166">
        <f t="shared" si="1"/>
        <v>222.5</v>
      </c>
      <c r="P21" s="45">
        <f t="shared" si="2"/>
        <v>0.5903</v>
      </c>
      <c r="Q21" s="144">
        <f t="shared" si="3"/>
        <v>131.34175000000002</v>
      </c>
      <c r="R21" s="143"/>
      <c r="S21" s="143"/>
      <c r="T21" s="82"/>
      <c r="U21" s="82"/>
    </row>
    <row r="22" spans="1:21" s="147" customFormat="1" ht="21.75" customHeight="1">
      <c r="A22" s="95">
        <v>640618</v>
      </c>
      <c r="B22" s="88">
        <v>99.6</v>
      </c>
      <c r="C22" s="93"/>
      <c r="D22" s="106" t="s">
        <v>72</v>
      </c>
      <c r="E22" s="94" t="s">
        <v>47</v>
      </c>
      <c r="F22" s="151"/>
      <c r="G22" s="149"/>
      <c r="H22" s="149"/>
      <c r="I22" s="142"/>
      <c r="J22" s="150"/>
      <c r="K22" s="142">
        <v>-175</v>
      </c>
      <c r="L22" s="143">
        <v>175</v>
      </c>
      <c r="M22" s="143">
        <v>-180</v>
      </c>
      <c r="N22" s="43">
        <f t="shared" si="0"/>
        <v>175</v>
      </c>
      <c r="O22" s="166">
        <f t="shared" si="1"/>
        <v>175</v>
      </c>
      <c r="P22" s="45">
        <f t="shared" si="2"/>
        <v>0.6096</v>
      </c>
      <c r="Q22" s="144">
        <f t="shared" si="3"/>
        <v>106.68</v>
      </c>
      <c r="R22" s="143"/>
      <c r="S22" s="143"/>
      <c r="T22" s="82"/>
      <c r="U22" s="82"/>
    </row>
    <row r="23" spans="1:21" s="147" customFormat="1" ht="21.75" customHeight="1">
      <c r="A23" s="157"/>
      <c r="B23" s="153"/>
      <c r="C23" s="158"/>
      <c r="D23" s="156"/>
      <c r="E23" s="156"/>
      <c r="F23" s="151"/>
      <c r="G23" s="82"/>
      <c r="H23" s="82"/>
      <c r="I23" s="140"/>
      <c r="J23" s="150"/>
      <c r="K23" s="142"/>
      <c r="L23" s="143"/>
      <c r="M23" s="143"/>
      <c r="N23" s="43">
        <f t="shared" si="0"/>
        <v>0</v>
      </c>
      <c r="O23" s="166"/>
      <c r="P23" s="45"/>
      <c r="Q23" s="144"/>
      <c r="R23" s="143"/>
      <c r="S23" s="143"/>
      <c r="T23" s="82"/>
      <c r="U23" s="82"/>
    </row>
    <row r="24" spans="1:21" s="147" customFormat="1" ht="21.75" customHeight="1">
      <c r="A24" s="157"/>
      <c r="B24" s="157"/>
      <c r="C24" s="157"/>
      <c r="D24" s="167"/>
      <c r="E24" s="156"/>
      <c r="F24" s="148"/>
      <c r="G24" s="149"/>
      <c r="H24" s="149"/>
      <c r="I24" s="142"/>
      <c r="J24" s="150"/>
      <c r="K24" s="143"/>
      <c r="L24" s="143"/>
      <c r="M24" s="143"/>
      <c r="N24" s="43">
        <f t="shared" si="0"/>
        <v>0</v>
      </c>
      <c r="O24" s="166"/>
      <c r="P24" s="45"/>
      <c r="Q24" s="144"/>
      <c r="R24" s="143"/>
      <c r="S24" s="143"/>
      <c r="T24" s="82"/>
      <c r="U24" s="82"/>
    </row>
    <row r="25" spans="1:21" s="147" customFormat="1" ht="21.75" customHeight="1">
      <c r="A25" s="157"/>
      <c r="B25" s="157"/>
      <c r="C25" s="157"/>
      <c r="D25" s="167"/>
      <c r="E25" s="156"/>
      <c r="F25" s="151"/>
      <c r="G25" s="82"/>
      <c r="H25" s="82"/>
      <c r="I25" s="140"/>
      <c r="J25" s="150"/>
      <c r="K25" s="143"/>
      <c r="L25" s="143"/>
      <c r="M25" s="143"/>
      <c r="N25" s="43">
        <f t="shared" si="0"/>
        <v>0</v>
      </c>
      <c r="O25" s="166"/>
      <c r="P25" s="45"/>
      <c r="Q25" s="144"/>
      <c r="R25" s="143"/>
      <c r="S25" s="143"/>
      <c r="T25" s="82"/>
      <c r="U25" s="82"/>
    </row>
    <row r="26" spans="1:21" s="147" customFormat="1" ht="21.75" customHeight="1">
      <c r="A26" s="152"/>
      <c r="C26" s="154"/>
      <c r="D26" s="155"/>
      <c r="E26" s="168"/>
      <c r="F26" s="151"/>
      <c r="G26" s="149"/>
      <c r="H26" s="149"/>
      <c r="I26" s="142"/>
      <c r="J26" s="150"/>
      <c r="K26" s="143"/>
      <c r="L26" s="143"/>
      <c r="M26" s="143"/>
      <c r="N26" s="43">
        <f t="shared" si="0"/>
        <v>0</v>
      </c>
      <c r="O26" s="166"/>
      <c r="P26" s="45"/>
      <c r="Q26" s="144"/>
      <c r="R26" s="143"/>
      <c r="S26" s="143"/>
      <c r="T26" s="82"/>
      <c r="U26" s="82"/>
    </row>
    <row r="27" spans="1:21" s="147" customFormat="1" ht="21.75" customHeight="1">
      <c r="A27" s="159"/>
      <c r="B27" s="159"/>
      <c r="C27" s="159"/>
      <c r="D27" s="160"/>
      <c r="E27" s="160"/>
      <c r="F27" s="82"/>
      <c r="G27" s="82"/>
      <c r="H27" s="82"/>
      <c r="I27" s="140"/>
      <c r="J27" s="150"/>
      <c r="K27" s="143"/>
      <c r="L27" s="143"/>
      <c r="M27" s="143"/>
      <c r="N27" s="43">
        <f t="shared" si="0"/>
        <v>0</v>
      </c>
      <c r="O27" s="166"/>
      <c r="P27" s="45"/>
      <c r="Q27" s="144"/>
      <c r="R27" s="143"/>
      <c r="S27" s="143"/>
      <c r="T27" s="82"/>
      <c r="U27" s="82"/>
    </row>
    <row r="28" spans="1:21" s="147" customFormat="1" ht="21.75" customHeight="1">
      <c r="A28" s="159"/>
      <c r="B28" s="159"/>
      <c r="C28" s="159"/>
      <c r="D28" s="160"/>
      <c r="E28" s="160"/>
      <c r="F28" s="149"/>
      <c r="G28" s="149"/>
      <c r="H28" s="149"/>
      <c r="I28" s="142"/>
      <c r="J28" s="150"/>
      <c r="K28" s="143"/>
      <c r="L28" s="143"/>
      <c r="M28" s="143"/>
      <c r="N28" s="43">
        <f t="shared" si="0"/>
        <v>0</v>
      </c>
      <c r="O28" s="166"/>
      <c r="P28" s="45"/>
      <c r="Q28" s="144"/>
      <c r="R28" s="143"/>
      <c r="S28" s="143"/>
      <c r="T28" s="82"/>
      <c r="U28" s="82"/>
    </row>
    <row r="29" spans="1:21" s="147" customFormat="1" ht="21.75" customHeight="1">
      <c r="A29" s="159"/>
      <c r="B29" s="159"/>
      <c r="C29" s="159"/>
      <c r="D29" s="160"/>
      <c r="E29" s="160"/>
      <c r="F29" s="161"/>
      <c r="G29" s="161"/>
      <c r="H29" s="161"/>
      <c r="I29" s="162"/>
      <c r="J29" s="150"/>
      <c r="K29" s="143"/>
      <c r="L29" s="143"/>
      <c r="M29" s="143"/>
      <c r="N29" s="43">
        <f t="shared" si="0"/>
        <v>0</v>
      </c>
      <c r="O29" s="166"/>
      <c r="P29" s="45"/>
      <c r="Q29" s="144"/>
      <c r="R29" s="143"/>
      <c r="S29" s="143"/>
      <c r="T29" s="82"/>
      <c r="U29" s="82"/>
    </row>
    <row r="30" spans="1:22" s="39" customFormat="1" ht="18" customHeight="1">
      <c r="A30" s="62"/>
      <c r="B30" s="62"/>
      <c r="C30" s="62"/>
      <c r="D30" s="62"/>
      <c r="E30" s="62"/>
      <c r="F30" s="66"/>
      <c r="G30" s="66"/>
      <c r="H30" s="66"/>
      <c r="I30" s="66"/>
      <c r="J30" s="67"/>
      <c r="K30" s="66"/>
      <c r="L30" s="66"/>
      <c r="M30" s="66"/>
      <c r="N30" s="68"/>
      <c r="O30" s="68"/>
      <c r="P30" s="66"/>
      <c r="Q30" s="163"/>
      <c r="R30" s="67"/>
      <c r="S30" s="66"/>
      <c r="T30" s="66"/>
      <c r="U30" s="66"/>
      <c r="V30" s="66"/>
    </row>
    <row r="31" spans="4:25" ht="15" customHeight="1">
      <c r="D31" s="164"/>
      <c r="W31" s="39"/>
      <c r="X31" s="39"/>
      <c r="Y31" s="39"/>
    </row>
    <row r="32" spans="14:18" s="6" customFormat="1" ht="15" customHeight="1">
      <c r="N32" s="28"/>
      <c r="O32" s="28"/>
      <c r="Q32" s="119"/>
      <c r="R32" s="30"/>
    </row>
    <row r="33" spans="1:20" s="6" customFormat="1" ht="15" customHeight="1">
      <c r="A33" s="6" t="s">
        <v>18</v>
      </c>
      <c r="E33" s="6" t="s">
        <v>19</v>
      </c>
      <c r="G33" s="6" t="s">
        <v>19</v>
      </c>
      <c r="J33" s="28"/>
      <c r="L33" s="31" t="s">
        <v>20</v>
      </c>
      <c r="P33" s="6" t="s">
        <v>21</v>
      </c>
      <c r="Q33" s="29"/>
      <c r="S33" s="31" t="s">
        <v>22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23</v>
      </c>
      <c r="E38" s="6" t="s">
        <v>23</v>
      </c>
      <c r="G38" s="6" t="s">
        <v>23</v>
      </c>
      <c r="J38" s="28"/>
      <c r="L38" s="6" t="s">
        <v>23</v>
      </c>
      <c r="P38" s="6" t="s">
        <v>23</v>
      </c>
      <c r="Q38" s="29"/>
      <c r="S38" s="6" t="s">
        <v>23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51"/>
      <c r="B40" s="51"/>
      <c r="C40" s="18"/>
      <c r="D40" s="39"/>
      <c r="E40" s="11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2004-09-05T18:08:59Z</cp:lastPrinted>
  <dcterms:created xsi:type="dcterms:W3CDTF">2001-03-16T17:29:22Z</dcterms:created>
  <dcterms:modified xsi:type="dcterms:W3CDTF">2004-09-05T18:29:05Z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